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9335" windowHeight="11640" firstSheet="3" activeTab="8"/>
  </bookViews>
  <sheets>
    <sheet name="January 2010" sheetId="1" r:id="rId1"/>
    <sheet name="February 2010" sheetId="2" r:id="rId2"/>
    <sheet name="March 2010" sheetId="3" r:id="rId3"/>
    <sheet name="April 2010" sheetId="4" r:id="rId4"/>
    <sheet name="May 2010" sheetId="5" r:id="rId5"/>
    <sheet name="June 2010" sheetId="6" r:id="rId6"/>
    <sheet name="July 2010" sheetId="7" r:id="rId7"/>
    <sheet name="August 2010" sheetId="8" r:id="rId8"/>
    <sheet name="September 2010" sheetId="9" r:id="rId9"/>
    <sheet name="October 2010" sheetId="10" r:id="rId10"/>
    <sheet name="November 2010" sheetId="11" r:id="rId11"/>
    <sheet name="December 2010" sheetId="12" r:id="rId12"/>
  </sheets>
  <definedNames>
    <definedName name="_xlnm.Print_Area" localSheetId="3">'April 2010'!$A$1:$AG$62</definedName>
    <definedName name="_xlnm.Print_Area" localSheetId="11">'December 2010'!$A$1:$AH$62</definedName>
    <definedName name="_xlnm.Print_Area" localSheetId="1">'February 2010'!$A$1:$AH$62</definedName>
    <definedName name="_xlnm.Print_Area" localSheetId="0">'January 2010'!$A$1:$AH$62</definedName>
    <definedName name="_xlnm.Print_Area" localSheetId="2">'March 2010'!$A$1:$AH$62</definedName>
    <definedName name="_xlnm.Print_Area" localSheetId="4">'May 2010'!$A$1:$AG$62</definedName>
    <definedName name="_xlnm.Print_Area" localSheetId="10">'November 2010'!$A$1:$AG$62</definedName>
    <definedName name="_xlnm.Print_Area" localSheetId="9">'October 2010'!$A$1:$AH$63</definedName>
  </definedNames>
  <calcPr fullCalcOnLoad="1"/>
</workbook>
</file>

<file path=xl/sharedStrings.xml><?xml version="1.0" encoding="utf-8"?>
<sst xmlns="http://schemas.openxmlformats.org/spreadsheetml/2006/main" count="478" uniqueCount="40">
  <si>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</si>
  <si>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</si>
  <si>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</si>
  <si>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</si>
  <si>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</si>
  <si>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</si>
  <si>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</si>
  <si>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</si>
  <si>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</si>
  <si>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</si>
  <si>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</si>
  <si>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</si>
  <si>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</si>
  <si>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</si>
  <si>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</si>
  <si>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</si>
  <si>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</si>
  <si>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</si>
  <si>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</si>
  <si>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</si>
  <si>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</si>
  <si>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</si>
  <si>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</si>
  <si>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</si>
  <si>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</si>
  <si>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</si>
  <si>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</si>
  <si>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</si>
  <si>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ASR</t>
  </si>
  <si>
    <t>Avg</t>
  </si>
  <si>
    <t>AVG</t>
  </si>
  <si>
    <t>*Newark Resevoir</t>
  </si>
  <si>
    <t xml:space="preserve">    * Newark Reservoir</t>
  </si>
  <si>
    <t>*Newark Reservoir</t>
  </si>
  <si>
    <t>Note: Water demand data provided by the public water purveyors and compiled by the University of Delaware, Institute for Public Administration, Water Resources Agency.</t>
  </si>
  <si>
    <t>Mean</t>
  </si>
  <si>
    <t xml:space="preserve">                  ASR</t>
  </si>
  <si>
    <t xml:space="preserve">    * ASR</t>
  </si>
  <si>
    <t>mgd</t>
  </si>
  <si>
    <t xml:space="preserve">    *ASR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</si>
</sst>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0.00_)"/>
    <numFmt numFmtId="171" formatCode="0.000_)"/>
    <numFmt numFmtId="172" formatCode="0.000"/>
    <numFmt numFmtId="173" formatCode="#,##0.00;[Red]#,##0.00"/>
  </numFmts>
  <fonts count="42">
    <font>
      <sz val="12"/>
      <name val="Arial"/>
      <family val="0"/>
    </font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u val="single"/>
      <sz val="16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b/>
      <u val="single"/>
      <sz val="24"/>
      <name val="Arial"/>
      <family val="2"/>
    </font>
    <font>
      <sz val="18"/>
      <name val="Arial"/>
      <family val="2"/>
    </font>
    <font>
      <b/>
      <sz val="16"/>
      <color indexed="23"/>
      <name val="Arial"/>
      <family val="2"/>
    </font>
    <font>
      <sz val="18"/>
      <name val="Times New Roman"/>
      <family val="1"/>
    </font>
    <font>
      <u val="single"/>
      <sz val="18"/>
      <name val="Arial"/>
      <family val="2"/>
    </font>
    <font>
      <sz val="18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2" fontId="4" fillId="0" borderId="0" xfId="0" applyNumberFormat="1" applyFont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 horizontal="center"/>
      <protection/>
    </xf>
    <xf numFmtId="164" fontId="10" fillId="0" borderId="10" xfId="0" applyNumberFormat="1" applyFont="1" applyFill="1" applyBorder="1" applyAlignment="1" applyProtection="1">
      <alignment horizontal="center"/>
      <protection/>
    </xf>
    <xf numFmtId="164" fontId="1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Font="1" applyAlignment="1">
      <alignment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2" fontId="15" fillId="0" borderId="0" xfId="0" applyNumberFormat="1" applyFont="1" applyFill="1" applyAlignment="1" applyProtection="1">
      <alignment horizontal="center"/>
      <protection/>
    </xf>
    <xf numFmtId="0" fontId="9" fillId="0" borderId="0" xfId="0" applyFont="1" applyAlignment="1">
      <alignment horizontal="left"/>
    </xf>
    <xf numFmtId="164" fontId="2" fillId="0" borderId="0" xfId="0" applyNumberFormat="1" applyFont="1" applyFill="1" applyBorder="1" applyAlignment="1" applyProtection="1">
      <alignment horizontal="center"/>
      <protection/>
    </xf>
    <xf numFmtId="1" fontId="17" fillId="0" borderId="0" xfId="0" applyNumberFormat="1" applyFont="1" applyFill="1" applyAlignment="1" applyProtection="1">
      <alignment horizontal="center"/>
      <protection/>
    </xf>
    <xf numFmtId="0" fontId="16" fillId="0" borderId="0" xfId="57" applyFont="1" applyFill="1" applyAlignment="1">
      <alignment/>
      <protection/>
    </xf>
    <xf numFmtId="2" fontId="15" fillId="0" borderId="0" xfId="57" applyNumberFormat="1" applyFont="1" applyFill="1" applyAlignment="1">
      <alignment horizontal="center"/>
      <protection/>
    </xf>
    <xf numFmtId="164" fontId="10" fillId="0" borderId="13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horizontal="center"/>
      <protection/>
    </xf>
    <xf numFmtId="165" fontId="18" fillId="0" borderId="0" xfId="0" applyNumberFormat="1" applyFont="1" applyFill="1" applyAlignment="1" applyProtection="1">
      <alignment horizontal="center"/>
      <protection/>
    </xf>
    <xf numFmtId="0" fontId="18" fillId="0" borderId="0" xfId="0" applyNumberFormat="1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164" fontId="17" fillId="0" borderId="0" xfId="0" applyNumberFormat="1" applyFont="1" applyFill="1" applyAlignment="1" applyProtection="1">
      <alignment/>
      <protection/>
    </xf>
    <xf numFmtId="164" fontId="17" fillId="0" borderId="0" xfId="0" applyNumberFormat="1" applyFont="1" applyFill="1" applyAlignment="1" applyProtection="1">
      <alignment horizontal="center"/>
      <protection/>
    </xf>
    <xf numFmtId="166" fontId="17" fillId="0" borderId="0" xfId="0" applyNumberFormat="1" applyFont="1" applyFill="1" applyAlignment="1" applyProtection="1">
      <alignment horizontal="center"/>
      <protection/>
    </xf>
    <xf numFmtId="164" fontId="17" fillId="0" borderId="11" xfId="0" applyNumberFormat="1" applyFont="1" applyFill="1" applyBorder="1" applyAlignment="1" applyProtection="1">
      <alignment horizontal="center"/>
      <protection/>
    </xf>
    <xf numFmtId="164" fontId="17" fillId="0" borderId="14" xfId="0" applyNumberFormat="1" applyFont="1" applyFill="1" applyBorder="1" applyAlignment="1" applyProtection="1">
      <alignment horizontal="center"/>
      <protection/>
    </xf>
    <xf numFmtId="166" fontId="17" fillId="0" borderId="14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Fill="1" applyBorder="1" applyAlignment="1" applyProtection="1">
      <alignment horizontal="center"/>
      <protection/>
    </xf>
    <xf numFmtId="164" fontId="9" fillId="0" borderId="0" xfId="0" applyNumberFormat="1" applyFont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9" fillId="0" borderId="0" xfId="0" applyNumberFormat="1" applyFont="1" applyFill="1" applyAlignment="1" applyProtection="1">
      <alignment horizontal="center"/>
      <protection/>
    </xf>
    <xf numFmtId="164" fontId="8" fillId="0" borderId="0" xfId="0" applyNumberFormat="1" applyFont="1" applyFill="1" applyAlignment="1" applyProtection="1">
      <alignment horizontal="center"/>
      <protection/>
    </xf>
    <xf numFmtId="164" fontId="8" fillId="0" borderId="14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8" fillId="0" borderId="1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164" fontId="20" fillId="0" borderId="0" xfId="0" applyNumberFormat="1" applyFont="1" applyAlignment="1" applyProtection="1">
      <alignment horizontal="left"/>
      <protection/>
    </xf>
    <xf numFmtId="0" fontId="17" fillId="0" borderId="0" xfId="0" applyFont="1" applyAlignment="1" applyProtection="1">
      <alignment horizontal="left"/>
      <protection/>
    </xf>
    <xf numFmtId="0" fontId="0" fillId="0" borderId="0" xfId="0" applyFill="1" applyAlignment="1">
      <alignment/>
    </xf>
    <xf numFmtId="166" fontId="17" fillId="0" borderId="0" xfId="0" applyNumberFormat="1" applyFont="1" applyAlignment="1" applyProtection="1">
      <alignment horizontal="center"/>
      <protection/>
    </xf>
    <xf numFmtId="166" fontId="17" fillId="0" borderId="0" xfId="0" applyNumberFormat="1" applyFont="1" applyFill="1" applyBorder="1" applyAlignment="1" applyProtection="1">
      <alignment horizontal="center"/>
      <protection/>
    </xf>
    <xf numFmtId="166" fontId="17" fillId="0" borderId="10" xfId="0" applyNumberFormat="1" applyFont="1" applyFill="1" applyBorder="1" applyAlignment="1" applyProtection="1">
      <alignment horizontal="center"/>
      <protection/>
    </xf>
    <xf numFmtId="166" fontId="17" fillId="0" borderId="0" xfId="0" applyNumberFormat="1" applyFont="1" applyFill="1" applyAlignment="1" applyProtection="1">
      <alignment/>
      <protection/>
    </xf>
    <xf numFmtId="166" fontId="17" fillId="0" borderId="13" xfId="0" applyNumberFormat="1" applyFont="1" applyFill="1" applyBorder="1" applyAlignment="1" applyProtection="1">
      <alignment horizontal="center"/>
      <protection/>
    </xf>
    <xf numFmtId="166" fontId="21" fillId="0" borderId="0" xfId="0" applyNumberFormat="1" applyFont="1" applyAlignment="1" applyProtection="1">
      <alignment horizontal="center"/>
      <protection/>
    </xf>
    <xf numFmtId="166" fontId="18" fillId="0" borderId="0" xfId="0" applyNumberFormat="1" applyFont="1" applyFill="1" applyAlignment="1" applyProtection="1">
      <alignment horizontal="center"/>
      <protection/>
    </xf>
    <xf numFmtId="166" fontId="17" fillId="0" borderId="11" xfId="0" applyNumberFormat="1" applyFont="1" applyFill="1" applyBorder="1" applyAlignment="1" applyProtection="1">
      <alignment horizontal="center"/>
      <protection/>
    </xf>
    <xf numFmtId="166" fontId="17" fillId="0" borderId="12" xfId="0" applyNumberFormat="1" applyFont="1" applyFill="1" applyBorder="1" applyAlignment="1" applyProtection="1">
      <alignment horizontal="center"/>
      <protection/>
    </xf>
    <xf numFmtId="166" fontId="11" fillId="0" borderId="0" xfId="0" applyNumberFormat="1" applyFont="1" applyFill="1" applyBorder="1" applyAlignment="1" applyProtection="1">
      <alignment horizontal="center"/>
      <protection/>
    </xf>
    <xf numFmtId="166" fontId="11" fillId="0" borderId="10" xfId="0" applyNumberFormat="1" applyFont="1" applyFill="1" applyBorder="1" applyAlignment="1" applyProtection="1">
      <alignment horizontal="center"/>
      <protection/>
    </xf>
    <xf numFmtId="164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Fill="1" applyAlignment="1" applyProtection="1">
      <alignment horizontal="center"/>
      <protection/>
    </xf>
    <xf numFmtId="165" fontId="17" fillId="0" borderId="0" xfId="0" applyNumberFormat="1" applyFont="1" applyFill="1" applyAlignment="1" applyProtection="1">
      <alignment horizontal="center"/>
      <protection/>
    </xf>
    <xf numFmtId="170" fontId="17" fillId="0" borderId="0" xfId="0" applyNumberFormat="1" applyFont="1" applyFill="1" applyAlignment="1" applyProtection="1">
      <alignment horizontal="center"/>
      <protection/>
    </xf>
    <xf numFmtId="164" fontId="17" fillId="0" borderId="14" xfId="0" applyNumberFormat="1" applyFont="1" applyBorder="1" applyAlignment="1" applyProtection="1">
      <alignment horizontal="center"/>
      <protection/>
    </xf>
    <xf numFmtId="164" fontId="17" fillId="0" borderId="11" xfId="0" applyNumberFormat="1" applyFont="1" applyBorder="1" applyAlignment="1" applyProtection="1">
      <alignment horizontal="center"/>
      <protection/>
    </xf>
    <xf numFmtId="164" fontId="20" fillId="0" borderId="0" xfId="0" applyNumberFormat="1" applyFont="1" applyFill="1" applyAlignment="1" applyProtection="1">
      <alignment horizontal="center"/>
      <protection/>
    </xf>
    <xf numFmtId="164" fontId="20" fillId="0" borderId="0" xfId="0" applyNumberFormat="1" applyFont="1" applyAlignment="1" applyProtection="1">
      <alignment horizontal="center"/>
      <protection/>
    </xf>
    <xf numFmtId="164" fontId="20" fillId="0" borderId="14" xfId="0" applyNumberFormat="1" applyFont="1" applyFill="1" applyBorder="1" applyAlignment="1" applyProtection="1">
      <alignment horizontal="center"/>
      <protection/>
    </xf>
    <xf numFmtId="164" fontId="20" fillId="0" borderId="11" xfId="0" applyNumberFormat="1" applyFont="1" applyFill="1" applyBorder="1" applyAlignment="1" applyProtection="1">
      <alignment horizontal="center"/>
      <protection/>
    </xf>
    <xf numFmtId="2" fontId="14" fillId="0" borderId="0" xfId="57" applyNumberFormat="1" applyFont="1" applyAlignment="1">
      <alignment horizontal="center"/>
      <protection/>
    </xf>
    <xf numFmtId="2" fontId="14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Alignment="1" applyProtection="1">
      <alignment horizontal="center"/>
      <protection/>
    </xf>
    <xf numFmtId="166" fontId="20" fillId="0" borderId="0" xfId="0" applyNumberFormat="1" applyFont="1" applyFill="1" applyAlignment="1" applyProtection="1">
      <alignment horizontal="center"/>
      <protection/>
    </xf>
    <xf numFmtId="166" fontId="20" fillId="0" borderId="0" xfId="0" applyNumberFormat="1" applyFont="1" applyFill="1" applyAlignment="1" applyProtection="1">
      <alignment/>
      <protection/>
    </xf>
    <xf numFmtId="2" fontId="20" fillId="0" borderId="0" xfId="0" applyNumberFormat="1" applyFont="1" applyAlignment="1" applyProtection="1">
      <alignment horizontal="center"/>
      <protection/>
    </xf>
    <xf numFmtId="2" fontId="20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Alignment="1" applyProtection="1">
      <alignment horizontal="center"/>
      <protection/>
    </xf>
    <xf numFmtId="165" fontId="20" fillId="0" borderId="0" xfId="0" applyNumberFormat="1" applyFont="1" applyFill="1" applyAlignment="1" applyProtection="1">
      <alignment horizontal="center"/>
      <protection/>
    </xf>
    <xf numFmtId="17" fontId="2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/>
      <protection/>
    </xf>
    <xf numFmtId="0" fontId="20" fillId="0" borderId="0" xfId="0" applyFont="1" applyFill="1" applyAlignment="1" applyProtection="1">
      <alignment horizontal="center"/>
      <protection/>
    </xf>
    <xf numFmtId="166" fontId="20" fillId="0" borderId="0" xfId="0" applyNumberFormat="1" applyFont="1" applyFill="1" applyBorder="1" applyAlignment="1" applyProtection="1">
      <alignment horizontal="center"/>
      <protection/>
    </xf>
    <xf numFmtId="166" fontId="20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165" fontId="23" fillId="0" borderId="0" xfId="0" applyNumberFormat="1" applyFont="1" applyAlignment="1" applyProtection="1">
      <alignment horizontal="center"/>
      <protection/>
    </xf>
    <xf numFmtId="165" fontId="23" fillId="0" borderId="0" xfId="0" applyNumberFormat="1" applyFont="1" applyFill="1" applyAlignment="1" applyProtection="1">
      <alignment horizontal="center"/>
      <protection/>
    </xf>
    <xf numFmtId="0" fontId="23" fillId="0" borderId="0" xfId="0" applyNumberFormat="1" applyFont="1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164" fontId="20" fillId="0" borderId="0" xfId="0" applyNumberFormat="1" applyFont="1" applyAlignment="1" applyProtection="1">
      <alignment/>
      <protection/>
    </xf>
    <xf numFmtId="164" fontId="20" fillId="0" borderId="0" xfId="0" applyNumberFormat="1" applyFont="1" applyFill="1" applyAlignment="1" applyProtection="1">
      <alignment/>
      <protection/>
    </xf>
    <xf numFmtId="164" fontId="20" fillId="0" borderId="11" xfId="0" applyNumberFormat="1" applyFont="1" applyBorder="1" applyAlignment="1" applyProtection="1">
      <alignment horizontal="center"/>
      <protection/>
    </xf>
    <xf numFmtId="164" fontId="20" fillId="0" borderId="12" xfId="0" applyNumberFormat="1" applyFont="1" applyFill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4" fontId="20" fillId="0" borderId="15" xfId="0" applyNumberFormat="1" applyFont="1" applyFill="1" applyBorder="1" applyAlignment="1" applyProtection="1">
      <alignment horizontal="center"/>
      <protection/>
    </xf>
    <xf numFmtId="164" fontId="20" fillId="0" borderId="16" xfId="0" applyNumberFormat="1" applyFont="1" applyFill="1" applyBorder="1" applyAlignment="1" applyProtection="1">
      <alignment horizontal="center"/>
      <protection/>
    </xf>
    <xf numFmtId="2" fontId="20" fillId="0" borderId="17" xfId="0" applyNumberFormat="1" applyFont="1" applyFill="1" applyBorder="1" applyAlignment="1" applyProtection="1">
      <alignment horizontal="center"/>
      <protection/>
    </xf>
    <xf numFmtId="166" fontId="20" fillId="0" borderId="17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23" fillId="0" borderId="0" xfId="0" applyNumberFormat="1" applyFont="1" applyFill="1" applyAlignment="1" applyProtection="1">
      <alignment horizontal="center"/>
      <protection/>
    </xf>
    <xf numFmtId="166" fontId="22" fillId="0" borderId="0" xfId="57" applyNumberFormat="1" applyFont="1" applyFill="1" applyAlignment="1">
      <alignment horizontal="center"/>
      <protection/>
    </xf>
    <xf numFmtId="166" fontId="20" fillId="0" borderId="15" xfId="0" applyNumberFormat="1" applyFont="1" applyFill="1" applyBorder="1" applyAlignment="1" applyProtection="1">
      <alignment horizontal="center"/>
      <protection/>
    </xf>
    <xf numFmtId="2" fontId="20" fillId="0" borderId="0" xfId="57" applyNumberFormat="1" applyFont="1" applyFill="1" applyAlignment="1">
      <alignment horizontal="center"/>
      <protection/>
    </xf>
    <xf numFmtId="170" fontId="20" fillId="0" borderId="0" xfId="0" applyNumberFormat="1" applyFont="1" applyFill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17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164" fontId="20" fillId="0" borderId="0" xfId="0" applyNumberFormat="1" applyFont="1" applyBorder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65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/>
      <protection/>
    </xf>
    <xf numFmtId="164" fontId="17" fillId="0" borderId="0" xfId="0" applyNumberFormat="1" applyFont="1" applyFill="1" applyBorder="1" applyAlignment="1" applyProtection="1">
      <alignment/>
      <protection/>
    </xf>
    <xf numFmtId="166" fontId="17" fillId="0" borderId="0" xfId="0" applyNumberFormat="1" applyFont="1" applyBorder="1" applyAlignment="1" applyProtection="1">
      <alignment horizontal="center"/>
      <protection/>
    </xf>
    <xf numFmtId="166" fontId="17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165" fontId="20" fillId="0" borderId="0" xfId="0" applyNumberFormat="1" applyFont="1" applyFill="1" applyBorder="1" applyAlignment="1" applyProtection="1">
      <alignment horizontal="center"/>
      <protection/>
    </xf>
    <xf numFmtId="166" fontId="18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66" fontId="20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20" fillId="0" borderId="0" xfId="0" applyFont="1" applyFill="1" applyBorder="1" applyAlignment="1">
      <alignment/>
    </xf>
    <xf numFmtId="164" fontId="2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0" xfId="0" applyFont="1" applyFill="1" applyBorder="1" applyAlignment="1" applyProtection="1">
      <alignment horizontal="center"/>
      <protection/>
    </xf>
    <xf numFmtId="166" fontId="20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/>
    </xf>
    <xf numFmtId="2" fontId="20" fillId="0" borderId="0" xfId="0" applyNumberFormat="1" applyFont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center"/>
      <protection/>
    </xf>
    <xf numFmtId="166" fontId="23" fillId="0" borderId="0" xfId="0" applyNumberFormat="1" applyFont="1" applyFill="1" applyBorder="1" applyAlignment="1" applyProtection="1">
      <alignment horizontal="center"/>
      <protection/>
    </xf>
    <xf numFmtId="166" fontId="20" fillId="0" borderId="0" xfId="0" applyNumberFormat="1" applyFont="1" applyFill="1" applyBorder="1" applyAlignment="1" applyProtection="1">
      <alignment horizontal="center"/>
      <protection/>
    </xf>
    <xf numFmtId="2" fontId="20" fillId="0" borderId="0" xfId="0" applyNumberFormat="1" applyFont="1" applyBorder="1" applyAlignment="1" applyProtection="1">
      <alignment horizontal="center"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66" fontId="20" fillId="0" borderId="0" xfId="0" applyNumberFormat="1" applyFont="1" applyFill="1" applyAlignment="1" applyProtection="1">
      <alignment horizontal="center"/>
      <protection/>
    </xf>
    <xf numFmtId="164" fontId="20" fillId="0" borderId="0" xfId="0" applyNumberFormat="1" applyFont="1" applyFill="1" applyBorder="1" applyAlignment="1" applyProtection="1">
      <alignment horizontal="center"/>
      <protection/>
    </xf>
    <xf numFmtId="165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166" fontId="20" fillId="0" borderId="0" xfId="0" applyNumberFormat="1" applyFont="1" applyFill="1" applyBorder="1" applyAlignment="1" applyProtection="1">
      <alignment/>
      <protection/>
    </xf>
    <xf numFmtId="17" fontId="20" fillId="0" borderId="0" xfId="0" applyNumberFormat="1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165" fontId="23" fillId="0" borderId="0" xfId="0" applyNumberFormat="1" applyFont="1" applyBorder="1" applyAlignment="1" applyProtection="1">
      <alignment horizontal="center"/>
      <protection/>
    </xf>
    <xf numFmtId="0" fontId="23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164" fontId="24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 horizontal="center"/>
      <protection/>
    </xf>
    <xf numFmtId="17" fontId="17" fillId="0" borderId="0" xfId="0" applyNumberFormat="1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164" fontId="20" fillId="0" borderId="0" xfId="0" applyNumberFormat="1" applyFont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6" fontId="20" fillId="0" borderId="0" xfId="0" applyNumberFormat="1" applyFont="1" applyBorder="1" applyAlignment="1" applyProtection="1">
      <alignment horizontal="center"/>
      <protection/>
    </xf>
    <xf numFmtId="166" fontId="20" fillId="0" borderId="0" xfId="0" applyNumberFormat="1" applyFont="1" applyBorder="1" applyAlignment="1" applyProtection="1">
      <alignment horizontal="center"/>
      <protection/>
    </xf>
    <xf numFmtId="166" fontId="20" fillId="0" borderId="0" xfId="57" applyNumberFormat="1" applyFont="1" applyBorder="1" applyAlignment="1">
      <alignment horizontal="center"/>
      <protection/>
    </xf>
    <xf numFmtId="166" fontId="22" fillId="0" borderId="0" xfId="0" applyNumberFormat="1" applyFont="1" applyFill="1" applyBorder="1" applyAlignment="1" applyProtection="1">
      <alignment horizontal="center"/>
      <protection/>
    </xf>
    <xf numFmtId="166" fontId="20" fillId="0" borderId="0" xfId="0" applyNumberFormat="1" applyFont="1" applyAlignment="1">
      <alignment/>
    </xf>
    <xf numFmtId="166" fontId="23" fillId="0" borderId="0" xfId="0" applyNumberFormat="1" applyFont="1" applyBorder="1" applyAlignment="1" applyProtection="1">
      <alignment horizontal="center"/>
      <protection/>
    </xf>
    <xf numFmtId="166" fontId="20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Border="1" applyAlignment="1">
      <alignment/>
    </xf>
    <xf numFmtId="2" fontId="20" fillId="0" borderId="0" xfId="0" applyNumberFormat="1" applyFont="1" applyAlignment="1">
      <alignment horizontal="right" vertical="center"/>
    </xf>
    <xf numFmtId="166" fontId="20" fillId="0" borderId="14" xfId="0" applyNumberFormat="1" applyFont="1" applyFill="1" applyBorder="1" applyAlignment="1" applyProtection="1">
      <alignment horizontal="center"/>
      <protection/>
    </xf>
    <xf numFmtId="166" fontId="20" fillId="0" borderId="0" xfId="0" applyNumberFormat="1" applyFont="1" applyAlignment="1">
      <alignment horizontal="center"/>
    </xf>
    <xf numFmtId="0" fontId="13" fillId="0" borderId="0" xfId="0" applyFont="1" applyAlignment="1">
      <alignment horizontal="left" vertical="center"/>
    </xf>
    <xf numFmtId="166" fontId="20" fillId="0" borderId="0" xfId="0" applyNumberFormat="1" applyFont="1" applyAlignment="1">
      <alignment horizontal="left" vertical="center"/>
    </xf>
    <xf numFmtId="2" fontId="20" fillId="0" borderId="0" xfId="57" applyNumberFormat="1" applyFont="1" applyFill="1" applyBorder="1" applyAlignment="1">
      <alignment horizontal="center"/>
      <protection/>
    </xf>
    <xf numFmtId="2" fontId="20" fillId="0" borderId="0" xfId="0" applyNumberFormat="1" applyFont="1" applyBorder="1" applyAlignment="1">
      <alignment/>
    </xf>
    <xf numFmtId="1" fontId="20" fillId="0" borderId="0" xfId="0" applyNumberFormat="1" applyFont="1" applyFill="1" applyBorder="1" applyAlignment="1" applyProtection="1">
      <alignment horizontal="center"/>
      <protection/>
    </xf>
    <xf numFmtId="166" fontId="20" fillId="0" borderId="0" xfId="0" applyNumberFormat="1" applyFont="1" applyFill="1" applyBorder="1" applyAlignment="1">
      <alignment horizontal="center"/>
    </xf>
    <xf numFmtId="2" fontId="20" fillId="0" borderId="0" xfId="57" applyNumberFormat="1" applyFont="1" applyBorder="1" applyAlignment="1">
      <alignment horizontal="center"/>
      <protection/>
    </xf>
    <xf numFmtId="2" fontId="20" fillId="0" borderId="0" xfId="57" applyNumberFormat="1" applyFont="1" applyAlignment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2" fontId="17" fillId="0" borderId="0" xfId="0" applyNumberFormat="1" applyFont="1" applyFill="1" applyBorder="1" applyAlignment="1" applyProtection="1">
      <alignment horizontal="center"/>
      <protection/>
    </xf>
    <xf numFmtId="166" fontId="17" fillId="0" borderId="0" xfId="0" applyNumberFormat="1" applyFont="1" applyFill="1" applyBorder="1" applyAlignment="1" applyProtection="1">
      <alignment horizontal="center" vertical="center"/>
      <protection locked="0"/>
    </xf>
    <xf numFmtId="166" fontId="17" fillId="0" borderId="0" xfId="0" applyNumberFormat="1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ecember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5"/>
  <sheetViews>
    <sheetView zoomScale="50" zoomScaleNormal="5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46" sqref="M46"/>
    </sheetView>
  </sheetViews>
  <sheetFormatPr defaultColWidth="8.88671875" defaultRowHeight="15"/>
  <cols>
    <col min="1" max="1" width="31.4453125" style="0" customWidth="1"/>
    <col min="2" max="33" width="9.77734375" style="0" customWidth="1"/>
  </cols>
  <sheetData>
    <row r="1" spans="1:34" ht="27.7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4"/>
      <c r="AH1" s="3"/>
    </row>
    <row r="2" spans="1:34" ht="27.75" customHeight="1">
      <c r="A2" s="2">
        <v>40186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4"/>
      <c r="AH2" s="3"/>
    </row>
    <row r="3" spans="1:34" ht="27.75" customHeight="1">
      <c r="A3" s="4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5"/>
      <c r="AA3" s="4"/>
      <c r="AB3" s="5"/>
      <c r="AC3" s="5"/>
      <c r="AD3" s="5"/>
      <c r="AE3" s="5"/>
      <c r="AF3" s="5"/>
      <c r="AG3" s="55"/>
      <c r="AH3" s="3"/>
    </row>
    <row r="4" spans="1:34" ht="27.75" customHeight="1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56"/>
      <c r="AH4" s="8"/>
    </row>
    <row r="5" spans="1:34" ht="27.75" customHeight="1">
      <c r="A5" s="9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>
        <v>16</v>
      </c>
      <c r="R5" s="45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5">
        <v>25</v>
      </c>
      <c r="AA5" s="45">
        <v>26</v>
      </c>
      <c r="AB5" s="45">
        <v>27</v>
      </c>
      <c r="AC5" s="45">
        <v>28</v>
      </c>
      <c r="AD5" s="45">
        <v>29</v>
      </c>
      <c r="AE5" s="45">
        <v>30</v>
      </c>
      <c r="AF5" s="45">
        <v>31</v>
      </c>
      <c r="AG5" s="57"/>
      <c r="AH5" s="3"/>
    </row>
    <row r="6" spans="1:34" ht="27.75" customHeight="1">
      <c r="A6" s="10" t="s">
        <v>0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9"/>
      <c r="R6" s="49"/>
      <c r="S6" s="43"/>
      <c r="T6" s="43"/>
      <c r="U6" s="43"/>
      <c r="V6" s="43"/>
      <c r="W6" s="43"/>
      <c r="X6" s="43"/>
      <c r="Y6" s="43"/>
      <c r="Z6" s="49"/>
      <c r="AA6" s="49"/>
      <c r="AB6" s="49"/>
      <c r="AC6" s="49"/>
      <c r="AD6" s="49"/>
      <c r="AE6" s="49"/>
      <c r="AF6" s="49"/>
      <c r="AG6" s="58"/>
      <c r="AH6" s="26"/>
    </row>
    <row r="7" spans="1:34" ht="27.75" customHeight="1">
      <c r="A7" s="9"/>
      <c r="B7" s="43"/>
      <c r="C7" s="43"/>
      <c r="D7" s="43"/>
      <c r="E7" s="43"/>
      <c r="F7" s="43"/>
      <c r="G7" s="43"/>
      <c r="H7" s="4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58"/>
      <c r="AH7" s="27"/>
    </row>
    <row r="8" spans="1:34" ht="27.75" customHeight="1">
      <c r="A8" s="9" t="s">
        <v>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58"/>
      <c r="AH8" s="8"/>
    </row>
    <row r="9" spans="1:34" ht="27.75" customHeight="1">
      <c r="A9" s="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58"/>
      <c r="AH9" s="16"/>
    </row>
    <row r="10" spans="1:34" ht="27.75" customHeight="1">
      <c r="A10" s="9" t="s">
        <v>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9"/>
      <c r="AH10" s="16"/>
    </row>
    <row r="11" spans="1:34" ht="27.75" customHeight="1">
      <c r="A11" s="9"/>
      <c r="B11" s="35"/>
      <c r="C11" s="35"/>
      <c r="D11" s="35"/>
      <c r="E11" s="29"/>
      <c r="F11" s="29"/>
      <c r="G11" s="29"/>
      <c r="H11" s="29"/>
      <c r="I11" s="29"/>
      <c r="J11" s="35"/>
      <c r="K11" s="3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60" t="s">
        <v>30</v>
      </c>
      <c r="AH11" s="9"/>
    </row>
    <row r="12" spans="1:34" ht="27.75" customHeight="1" thickBot="1">
      <c r="A12" s="9"/>
      <c r="B12" s="19">
        <f aca="true" t="shared" si="0" ref="B12:AF12">SUM(B8:B10)</f>
        <v>0</v>
      </c>
      <c r="C12" s="19">
        <f t="shared" si="0"/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  <c r="Q12" s="19">
        <f t="shared" si="0"/>
        <v>0</v>
      </c>
      <c r="R12" s="19">
        <f t="shared" si="0"/>
        <v>0</v>
      </c>
      <c r="S12" s="19">
        <f t="shared" si="0"/>
        <v>0</v>
      </c>
      <c r="T12" s="19">
        <f t="shared" si="0"/>
        <v>0</v>
      </c>
      <c r="U12" s="19">
        <f t="shared" si="0"/>
        <v>0</v>
      </c>
      <c r="V12" s="19">
        <f t="shared" si="0"/>
        <v>0</v>
      </c>
      <c r="W12" s="19">
        <f t="shared" si="0"/>
        <v>0</v>
      </c>
      <c r="X12" s="19">
        <f t="shared" si="0"/>
        <v>0</v>
      </c>
      <c r="Y12" s="19">
        <f t="shared" si="0"/>
        <v>0</v>
      </c>
      <c r="Z12" s="19">
        <f t="shared" si="0"/>
        <v>0</v>
      </c>
      <c r="AA12" s="19">
        <f t="shared" si="0"/>
        <v>0</v>
      </c>
      <c r="AB12" s="19">
        <f t="shared" si="0"/>
        <v>0</v>
      </c>
      <c r="AC12" s="19">
        <f t="shared" si="0"/>
        <v>0</v>
      </c>
      <c r="AD12" s="19">
        <f t="shared" si="0"/>
        <v>0</v>
      </c>
      <c r="AE12" s="19">
        <f t="shared" si="0"/>
        <v>0</v>
      </c>
      <c r="AF12" s="19">
        <f t="shared" si="0"/>
        <v>0</v>
      </c>
      <c r="AG12" s="61">
        <f>SUM(B12:AF12)/31</f>
        <v>0</v>
      </c>
      <c r="AH12" s="16"/>
    </row>
    <row r="13" spans="1:34" ht="27.75" customHeight="1">
      <c r="A13" s="10" t="s">
        <v>3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60"/>
      <c r="AH13" s="16"/>
    </row>
    <row r="14" spans="1:34" ht="27.75" customHeight="1">
      <c r="A14" s="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1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60"/>
      <c r="AH14" s="16"/>
    </row>
    <row r="15" spans="1:34" ht="27.75" customHeight="1">
      <c r="A15" s="9" t="s">
        <v>19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60"/>
      <c r="AH15" s="16"/>
    </row>
    <row r="16" spans="1:34" ht="27.75" customHeight="1">
      <c r="A16" s="9"/>
      <c r="B16" s="17"/>
      <c r="C16" s="17"/>
      <c r="D16" s="17"/>
      <c r="E16" s="17"/>
      <c r="F16" s="17"/>
      <c r="G16" s="17"/>
      <c r="H16" s="17"/>
      <c r="I16" s="1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60"/>
      <c r="AH16" s="16"/>
    </row>
    <row r="17" spans="1:34" ht="27.75" customHeight="1">
      <c r="A17" s="8" t="s">
        <v>28</v>
      </c>
      <c r="B17" s="17"/>
      <c r="C17" s="17"/>
      <c r="D17" s="17"/>
      <c r="E17" s="17"/>
      <c r="F17" s="17"/>
      <c r="G17" s="17"/>
      <c r="H17" s="17"/>
      <c r="I17" s="17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60"/>
      <c r="AH17" s="16"/>
    </row>
    <row r="18" spans="1:34" ht="27.75" customHeight="1">
      <c r="A18" s="9"/>
      <c r="B18" s="17"/>
      <c r="C18" s="17"/>
      <c r="D18" s="17"/>
      <c r="E18" s="17"/>
      <c r="F18" s="17"/>
      <c r="G18" s="17"/>
      <c r="H18" s="17"/>
      <c r="I18" s="17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60"/>
      <c r="AH18" s="16"/>
    </row>
    <row r="19" spans="1:34" ht="27.75" customHeight="1">
      <c r="A19" s="9" t="s">
        <v>5</v>
      </c>
      <c r="B19" s="17"/>
      <c r="C19" s="17"/>
      <c r="D19" s="17"/>
      <c r="E19" s="17"/>
      <c r="F19" s="17"/>
      <c r="G19" s="17"/>
      <c r="H19" s="17"/>
      <c r="I19" s="17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60"/>
      <c r="AH19" s="16"/>
    </row>
    <row r="20" spans="1:34" ht="27.75" customHeight="1">
      <c r="A20" s="9"/>
      <c r="B20" s="17"/>
      <c r="C20" s="17"/>
      <c r="D20" s="17"/>
      <c r="E20" s="17"/>
      <c r="F20" s="17"/>
      <c r="G20" s="17"/>
      <c r="H20" s="17"/>
      <c r="I20" s="1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60"/>
      <c r="AH20" s="16"/>
    </row>
    <row r="21" spans="1:34" ht="27.75" customHeight="1">
      <c r="A21" s="9" t="s">
        <v>6</v>
      </c>
      <c r="B21" s="17"/>
      <c r="C21" s="17"/>
      <c r="D21" s="17"/>
      <c r="E21" s="17"/>
      <c r="F21" s="17"/>
      <c r="G21" s="17"/>
      <c r="H21" s="17"/>
      <c r="I21" s="17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60"/>
      <c r="AH21" s="16"/>
    </row>
    <row r="22" spans="1:34" ht="27.75" customHeight="1">
      <c r="A22" s="9"/>
      <c r="B22" s="17"/>
      <c r="C22" s="17"/>
      <c r="D22" s="17"/>
      <c r="E22" s="17"/>
      <c r="F22" s="17"/>
      <c r="G22" s="17"/>
      <c r="H22" s="17"/>
      <c r="I22" s="17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60"/>
      <c r="AH22" s="16"/>
    </row>
    <row r="23" spans="1:34" ht="27.75" customHeight="1">
      <c r="A23" s="9" t="s">
        <v>7</v>
      </c>
      <c r="B23" s="17"/>
      <c r="C23" s="17"/>
      <c r="D23" s="17"/>
      <c r="E23" s="17"/>
      <c r="F23" s="17"/>
      <c r="G23" s="17"/>
      <c r="H23" s="17"/>
      <c r="I23" s="17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59"/>
      <c r="AH23" s="16"/>
    </row>
    <row r="24" spans="1:34" ht="27.75" customHeight="1">
      <c r="A24" s="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7"/>
      <c r="AF24" s="38"/>
      <c r="AG24" s="60" t="s">
        <v>30</v>
      </c>
      <c r="AH24" s="9"/>
    </row>
    <row r="25" spans="1:34" ht="27.75" customHeight="1" thickBot="1">
      <c r="A25" s="9"/>
      <c r="B25" s="39">
        <f aca="true" t="shared" si="1" ref="B25:AD25">SUM(B15:B24)</f>
        <v>0</v>
      </c>
      <c r="C25" s="39">
        <f t="shared" si="1"/>
        <v>0</v>
      </c>
      <c r="D25" s="39">
        <f t="shared" si="1"/>
        <v>0</v>
      </c>
      <c r="E25" s="39">
        <f t="shared" si="1"/>
        <v>0</v>
      </c>
      <c r="F25" s="39">
        <f t="shared" si="1"/>
        <v>0</v>
      </c>
      <c r="G25" s="39">
        <f t="shared" si="1"/>
        <v>0</v>
      </c>
      <c r="H25" s="39">
        <f t="shared" si="1"/>
        <v>0</v>
      </c>
      <c r="I25" s="39">
        <f t="shared" si="1"/>
        <v>0</v>
      </c>
      <c r="J25" s="39">
        <f t="shared" si="1"/>
        <v>0</v>
      </c>
      <c r="K25" s="39">
        <f t="shared" si="1"/>
        <v>0</v>
      </c>
      <c r="L25" s="39">
        <f t="shared" si="1"/>
        <v>0</v>
      </c>
      <c r="M25" s="39">
        <f t="shared" si="1"/>
        <v>0</v>
      </c>
      <c r="N25" s="39">
        <f t="shared" si="1"/>
        <v>0</v>
      </c>
      <c r="O25" s="39">
        <f t="shared" si="1"/>
        <v>0</v>
      </c>
      <c r="P25" s="39">
        <f t="shared" si="1"/>
        <v>0</v>
      </c>
      <c r="Q25" s="39">
        <f t="shared" si="1"/>
        <v>0</v>
      </c>
      <c r="R25" s="39">
        <f t="shared" si="1"/>
        <v>0</v>
      </c>
      <c r="S25" s="39">
        <f t="shared" si="1"/>
        <v>0</v>
      </c>
      <c r="T25" s="39">
        <f t="shared" si="1"/>
        <v>0</v>
      </c>
      <c r="U25" s="39">
        <f t="shared" si="1"/>
        <v>0</v>
      </c>
      <c r="V25" s="39">
        <f t="shared" si="1"/>
        <v>0</v>
      </c>
      <c r="W25" s="39">
        <f t="shared" si="1"/>
        <v>0</v>
      </c>
      <c r="X25" s="39">
        <f t="shared" si="1"/>
        <v>0</v>
      </c>
      <c r="Y25" s="39">
        <f t="shared" si="1"/>
        <v>0</v>
      </c>
      <c r="Z25" s="39">
        <f t="shared" si="1"/>
        <v>0</v>
      </c>
      <c r="AA25" s="39">
        <f t="shared" si="1"/>
        <v>0</v>
      </c>
      <c r="AB25" s="39">
        <f t="shared" si="1"/>
        <v>0</v>
      </c>
      <c r="AC25" s="39">
        <f t="shared" si="1"/>
        <v>0</v>
      </c>
      <c r="AD25" s="39">
        <f t="shared" si="1"/>
        <v>0</v>
      </c>
      <c r="AE25" s="39">
        <f>SUM(AE15:AE24)</f>
        <v>0</v>
      </c>
      <c r="AF25" s="19">
        <f>SUM(AF15:AF24)</f>
        <v>0</v>
      </c>
      <c r="AG25" s="61">
        <f>SUM(B25:AF25)/31</f>
        <v>0</v>
      </c>
      <c r="AH25" s="16"/>
    </row>
    <row r="26" spans="1:34" ht="27.75" customHeight="1">
      <c r="A26" s="21" t="s">
        <v>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60"/>
      <c r="AH26" s="16"/>
    </row>
    <row r="27" spans="1:34" ht="27.75" customHeight="1">
      <c r="A27" s="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60"/>
      <c r="AH27" s="16"/>
    </row>
    <row r="28" spans="1:34" ht="27.75" customHeight="1">
      <c r="A28" s="9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60"/>
      <c r="AH28" s="16"/>
    </row>
    <row r="29" spans="1:34" ht="27.75" customHeight="1">
      <c r="A29" s="9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60"/>
      <c r="AH29" s="16"/>
    </row>
    <row r="30" spans="1:34" ht="27.75" customHeight="1">
      <c r="A30" s="9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62"/>
      <c r="AH30" s="16"/>
    </row>
    <row r="31" spans="1:34" ht="27.75" customHeight="1">
      <c r="A31" s="9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60"/>
      <c r="AH31" s="16"/>
    </row>
    <row r="32" spans="1:34" ht="27.75" customHeight="1">
      <c r="A32" s="9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60"/>
      <c r="AH32" s="16"/>
    </row>
    <row r="33" spans="1:34" ht="27.75" customHeight="1">
      <c r="A33" s="9" t="s">
        <v>27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60"/>
      <c r="AH33" s="16"/>
    </row>
    <row r="34" spans="1:34" ht="27.75" customHeight="1">
      <c r="A34" s="9" t="s">
        <v>18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60"/>
      <c r="AH34" s="9"/>
    </row>
    <row r="35" spans="1:34" ht="27.75" customHeight="1">
      <c r="A35" s="9" t="s">
        <v>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60"/>
      <c r="AH35" s="16"/>
    </row>
    <row r="36" spans="1:34" ht="27.75" customHeight="1">
      <c r="A36" s="9" t="s">
        <v>11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60"/>
      <c r="AH36" s="16"/>
    </row>
    <row r="37" spans="1:34" ht="27.75" customHeight="1">
      <c r="A37" s="9" t="s">
        <v>7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41"/>
      <c r="AG37" s="59"/>
      <c r="AH37" s="16"/>
    </row>
    <row r="38" spans="1:34" ht="27.75" customHeight="1">
      <c r="A38" s="9"/>
      <c r="B38" s="29"/>
      <c r="C38" s="29"/>
      <c r="D38" s="31"/>
      <c r="E38" s="29"/>
      <c r="F38" s="31"/>
      <c r="G38" s="31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60" t="s">
        <v>30</v>
      </c>
      <c r="AH38" s="16"/>
    </row>
    <row r="39" spans="1:34" ht="27.75" customHeight="1" thickBot="1">
      <c r="A39" s="9"/>
      <c r="B39" s="19">
        <f aca="true" t="shared" si="2" ref="B39:AF39">SUM(B28+B34+B35+B36+B37)</f>
        <v>0</v>
      </c>
      <c r="C39" s="19">
        <f t="shared" si="2"/>
        <v>0</v>
      </c>
      <c r="D39" s="19">
        <f t="shared" si="2"/>
        <v>0</v>
      </c>
      <c r="E39" s="19">
        <f t="shared" si="2"/>
        <v>0</v>
      </c>
      <c r="F39" s="19">
        <f t="shared" si="2"/>
        <v>0</v>
      </c>
      <c r="G39" s="19">
        <f t="shared" si="2"/>
        <v>0</v>
      </c>
      <c r="H39" s="19">
        <f t="shared" si="2"/>
        <v>0</v>
      </c>
      <c r="I39" s="19">
        <f t="shared" si="2"/>
        <v>0</v>
      </c>
      <c r="J39" s="19">
        <f t="shared" si="2"/>
        <v>0</v>
      </c>
      <c r="K39" s="19">
        <f t="shared" si="2"/>
        <v>0</v>
      </c>
      <c r="L39" s="19">
        <f t="shared" si="2"/>
        <v>0</v>
      </c>
      <c r="M39" s="19">
        <f t="shared" si="2"/>
        <v>0</v>
      </c>
      <c r="N39" s="19">
        <f t="shared" si="2"/>
        <v>0</v>
      </c>
      <c r="O39" s="19">
        <f t="shared" si="2"/>
        <v>0</v>
      </c>
      <c r="P39" s="19">
        <f t="shared" si="2"/>
        <v>0</v>
      </c>
      <c r="Q39" s="19">
        <f t="shared" si="2"/>
        <v>0</v>
      </c>
      <c r="R39" s="19">
        <f t="shared" si="2"/>
        <v>0</v>
      </c>
      <c r="S39" s="19">
        <f t="shared" si="2"/>
        <v>0</v>
      </c>
      <c r="T39" s="19">
        <f t="shared" si="2"/>
        <v>0</v>
      </c>
      <c r="U39" s="19">
        <f t="shared" si="2"/>
        <v>0</v>
      </c>
      <c r="V39" s="19">
        <f t="shared" si="2"/>
        <v>0</v>
      </c>
      <c r="W39" s="19">
        <f t="shared" si="2"/>
        <v>0</v>
      </c>
      <c r="X39" s="19">
        <f t="shared" si="2"/>
        <v>0</v>
      </c>
      <c r="Y39" s="19">
        <f t="shared" si="2"/>
        <v>0</v>
      </c>
      <c r="Z39" s="19">
        <f t="shared" si="2"/>
        <v>0</v>
      </c>
      <c r="AA39" s="19">
        <f t="shared" si="2"/>
        <v>0</v>
      </c>
      <c r="AB39" s="19">
        <f t="shared" si="2"/>
        <v>0</v>
      </c>
      <c r="AC39" s="19">
        <f t="shared" si="2"/>
        <v>0</v>
      </c>
      <c r="AD39" s="19">
        <f t="shared" si="2"/>
        <v>0</v>
      </c>
      <c r="AE39" s="19">
        <f t="shared" si="2"/>
        <v>0</v>
      </c>
      <c r="AF39" s="19">
        <f t="shared" si="2"/>
        <v>0</v>
      </c>
      <c r="AG39" s="61">
        <f>SUM(B39:AF39)/31</f>
        <v>0</v>
      </c>
      <c r="AH39" s="16"/>
    </row>
    <row r="40" spans="1:34" ht="27.75" customHeight="1">
      <c r="A40" s="10" t="s">
        <v>12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60"/>
      <c r="AH40" s="16"/>
    </row>
    <row r="41" spans="1:34" ht="27.75" customHeight="1">
      <c r="A41" s="10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60"/>
      <c r="AH41" s="16"/>
    </row>
    <row r="42" spans="1:34" ht="27.75" customHeight="1">
      <c r="A42" s="9" t="s">
        <v>13</v>
      </c>
      <c r="B42" s="49"/>
      <c r="C42" s="49"/>
      <c r="D42" s="49"/>
      <c r="E42" s="49"/>
      <c r="F42" s="49"/>
      <c r="G42" s="49"/>
      <c r="H42" s="49"/>
      <c r="I42" s="43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60"/>
      <c r="AH42" s="16"/>
    </row>
    <row r="43" spans="1:34" ht="27.75" customHeight="1">
      <c r="A43" s="8" t="s">
        <v>31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60">
        <f>SUM(B43:AF43)</f>
        <v>0</v>
      </c>
      <c r="AH43" s="16"/>
    </row>
    <row r="44" spans="1:34" ht="27.75" customHeight="1">
      <c r="A44" s="9" t="s">
        <v>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60"/>
      <c r="AH44" s="16"/>
    </row>
    <row r="45" spans="1:34" ht="27.75" customHeight="1">
      <c r="A45" s="9"/>
      <c r="B45" s="49"/>
      <c r="C45" s="49"/>
      <c r="D45" s="49"/>
      <c r="E45" s="49"/>
      <c r="F45" s="49"/>
      <c r="G45" s="49"/>
      <c r="H45" s="49"/>
      <c r="I45" s="43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60"/>
      <c r="AH45" s="16"/>
    </row>
    <row r="46" spans="1:34" ht="27.75" customHeight="1">
      <c r="A46" s="9" t="s">
        <v>14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60"/>
      <c r="AH46" s="16"/>
    </row>
    <row r="47" spans="1:34" ht="27.75" customHeight="1">
      <c r="A47" s="9"/>
      <c r="B47" s="49"/>
      <c r="C47" s="49"/>
      <c r="D47" s="49"/>
      <c r="E47" s="49"/>
      <c r="F47" s="49"/>
      <c r="G47" s="49"/>
      <c r="H47" s="49"/>
      <c r="I47" s="43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60"/>
      <c r="AH47" s="16"/>
    </row>
    <row r="48" spans="1:34" ht="27.75" customHeight="1">
      <c r="A48" s="9" t="s">
        <v>11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2"/>
      <c r="AG48" s="59"/>
      <c r="AH48" s="16"/>
    </row>
    <row r="49" spans="1:34" ht="27.75" customHeight="1">
      <c r="A49" s="9"/>
      <c r="B49" s="40"/>
      <c r="C49" s="40"/>
      <c r="D49" s="31"/>
      <c r="E49" s="29"/>
      <c r="F49" s="31"/>
      <c r="G49" s="31"/>
      <c r="H49" s="31"/>
      <c r="I49" s="29"/>
      <c r="J49" s="29"/>
      <c r="K49" s="31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60" t="s">
        <v>30</v>
      </c>
      <c r="AH49" s="16"/>
    </row>
    <row r="50" spans="1:34" ht="27.75" customHeight="1" thickBot="1">
      <c r="A50" s="9"/>
      <c r="B50" s="19">
        <f aca="true" t="shared" si="3" ref="B50:AF50">SUM(B42:B48)</f>
        <v>0</v>
      </c>
      <c r="C50" s="19">
        <f t="shared" si="3"/>
        <v>0</v>
      </c>
      <c r="D50" s="19">
        <f t="shared" si="3"/>
        <v>0</v>
      </c>
      <c r="E50" s="19">
        <f t="shared" si="3"/>
        <v>0</v>
      </c>
      <c r="F50" s="19">
        <f t="shared" si="3"/>
        <v>0</v>
      </c>
      <c r="G50" s="19">
        <f t="shared" si="3"/>
        <v>0</v>
      </c>
      <c r="H50" s="19">
        <f t="shared" si="3"/>
        <v>0</v>
      </c>
      <c r="I50" s="19">
        <f t="shared" si="3"/>
        <v>0</v>
      </c>
      <c r="J50" s="19">
        <f t="shared" si="3"/>
        <v>0</v>
      </c>
      <c r="K50" s="19">
        <f t="shared" si="3"/>
        <v>0</v>
      </c>
      <c r="L50" s="19">
        <f t="shared" si="3"/>
        <v>0</v>
      </c>
      <c r="M50" s="19">
        <f t="shared" si="3"/>
        <v>0</v>
      </c>
      <c r="N50" s="19">
        <f t="shared" si="3"/>
        <v>0</v>
      </c>
      <c r="O50" s="19">
        <f t="shared" si="3"/>
        <v>0</v>
      </c>
      <c r="P50" s="19">
        <f t="shared" si="3"/>
        <v>0</v>
      </c>
      <c r="Q50" s="19">
        <f t="shared" si="3"/>
        <v>0</v>
      </c>
      <c r="R50" s="19">
        <f t="shared" si="3"/>
        <v>0</v>
      </c>
      <c r="S50" s="19">
        <f t="shared" si="3"/>
        <v>0</v>
      </c>
      <c r="T50" s="19">
        <f t="shared" si="3"/>
        <v>0</v>
      </c>
      <c r="U50" s="19">
        <f t="shared" si="3"/>
        <v>0</v>
      </c>
      <c r="V50" s="19">
        <f t="shared" si="3"/>
        <v>0</v>
      </c>
      <c r="W50" s="19">
        <f t="shared" si="3"/>
        <v>0</v>
      </c>
      <c r="X50" s="19">
        <f t="shared" si="3"/>
        <v>0</v>
      </c>
      <c r="Y50" s="19">
        <f t="shared" si="3"/>
        <v>0</v>
      </c>
      <c r="Z50" s="19">
        <f t="shared" si="3"/>
        <v>0</v>
      </c>
      <c r="AA50" s="19">
        <f t="shared" si="3"/>
        <v>0</v>
      </c>
      <c r="AB50" s="19">
        <f t="shared" si="3"/>
        <v>0</v>
      </c>
      <c r="AC50" s="19">
        <f t="shared" si="3"/>
        <v>0</v>
      </c>
      <c r="AD50" s="19">
        <f t="shared" si="3"/>
        <v>0</v>
      </c>
      <c r="AE50" s="19">
        <f t="shared" si="3"/>
        <v>0</v>
      </c>
      <c r="AF50" s="19">
        <f t="shared" si="3"/>
        <v>0</v>
      </c>
      <c r="AG50" s="61">
        <f>SUM(B50:AF50)/31</f>
        <v>0</v>
      </c>
      <c r="AH50" s="9"/>
    </row>
    <row r="51" spans="1:34" ht="27.75" customHeight="1">
      <c r="A51" s="10" t="s">
        <v>15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60"/>
      <c r="AH51" s="9"/>
    </row>
    <row r="52" spans="1:34" ht="27.75" customHeight="1">
      <c r="A52" s="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60" t="s">
        <v>30</v>
      </c>
      <c r="AH52" s="16"/>
    </row>
    <row r="53" spans="1:34" ht="27.75" customHeight="1">
      <c r="A53" s="9" t="s">
        <v>4</v>
      </c>
      <c r="B53" s="218">
        <v>0.3325</v>
      </c>
      <c r="C53" s="218">
        <v>0.351</v>
      </c>
      <c r="D53" s="218">
        <v>0.2872</v>
      </c>
      <c r="E53" s="218">
        <v>0.3</v>
      </c>
      <c r="F53" s="218">
        <v>0.3622</v>
      </c>
      <c r="G53" s="218">
        <v>0.4433</v>
      </c>
      <c r="H53" s="218">
        <v>0.4301</v>
      </c>
      <c r="I53" s="218">
        <v>0.4619</v>
      </c>
      <c r="J53" s="218">
        <v>0.3794</v>
      </c>
      <c r="K53" s="218">
        <v>0.4441</v>
      </c>
      <c r="L53" s="218">
        <v>0.3659</v>
      </c>
      <c r="M53" s="218">
        <v>0.4431</v>
      </c>
      <c r="N53" s="218">
        <v>0.4381</v>
      </c>
      <c r="O53" s="218">
        <v>0.4365</v>
      </c>
      <c r="P53" s="218">
        <v>0.4202</v>
      </c>
      <c r="Q53" s="218">
        <v>0.4062</v>
      </c>
      <c r="R53" s="218">
        <v>0.3052</v>
      </c>
      <c r="S53" s="218">
        <v>0.3249</v>
      </c>
      <c r="T53" s="218">
        <v>0.4365</v>
      </c>
      <c r="U53" s="218">
        <v>0.4316</v>
      </c>
      <c r="V53" s="218">
        <v>0.4524</v>
      </c>
      <c r="W53" s="218">
        <v>0.4307</v>
      </c>
      <c r="X53" s="218">
        <v>0.4256</v>
      </c>
      <c r="Y53" s="218">
        <v>0.3519</v>
      </c>
      <c r="Z53" s="218">
        <v>0.3631</v>
      </c>
      <c r="AA53" s="218">
        <v>0.4397</v>
      </c>
      <c r="AB53" s="218">
        <v>0.4059</v>
      </c>
      <c r="AC53" s="218">
        <v>0.4025</v>
      </c>
      <c r="AD53" s="218">
        <v>0.413</v>
      </c>
      <c r="AE53" s="218">
        <v>0.3883</v>
      </c>
      <c r="AF53" s="218">
        <v>0.3393</v>
      </c>
      <c r="AG53" s="59">
        <f>SUM(B53:AF53)/31</f>
        <v>0.3939451612903226</v>
      </c>
      <c r="AH53" s="16"/>
    </row>
    <row r="54" spans="1:34" ht="27.75" customHeight="1">
      <c r="A54" s="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60"/>
      <c r="AH54" s="16"/>
    </row>
    <row r="55" spans="1:34" ht="27.75" customHeight="1">
      <c r="A55" s="9" t="s">
        <v>16</v>
      </c>
      <c r="B55" s="54">
        <f>SUM(B12+B25+B39+B50+B53)</f>
        <v>0.3325</v>
      </c>
      <c r="C55" s="54">
        <f aca="true" t="shared" si="4" ref="C55:AF55">SUM(C12+C25+C39+C50+C53)</f>
        <v>0.351</v>
      </c>
      <c r="D55" s="54">
        <f t="shared" si="4"/>
        <v>0.2872</v>
      </c>
      <c r="E55" s="54">
        <f t="shared" si="4"/>
        <v>0.3</v>
      </c>
      <c r="F55" s="54">
        <f t="shared" si="4"/>
        <v>0.3622</v>
      </c>
      <c r="G55" s="54">
        <f t="shared" si="4"/>
        <v>0.4433</v>
      </c>
      <c r="H55" s="54">
        <f t="shared" si="4"/>
        <v>0.4301</v>
      </c>
      <c r="I55" s="54">
        <f t="shared" si="4"/>
        <v>0.4619</v>
      </c>
      <c r="J55" s="54">
        <f t="shared" si="4"/>
        <v>0.3794</v>
      </c>
      <c r="K55" s="54">
        <f t="shared" si="4"/>
        <v>0.4441</v>
      </c>
      <c r="L55" s="54">
        <f t="shared" si="4"/>
        <v>0.3659</v>
      </c>
      <c r="M55" s="54">
        <f t="shared" si="4"/>
        <v>0.4431</v>
      </c>
      <c r="N55" s="54">
        <f t="shared" si="4"/>
        <v>0.4381</v>
      </c>
      <c r="O55" s="54">
        <f t="shared" si="4"/>
        <v>0.4365</v>
      </c>
      <c r="P55" s="54">
        <f t="shared" si="4"/>
        <v>0.4202</v>
      </c>
      <c r="Q55" s="54">
        <f t="shared" si="4"/>
        <v>0.4062</v>
      </c>
      <c r="R55" s="54">
        <f t="shared" si="4"/>
        <v>0.3052</v>
      </c>
      <c r="S55" s="54">
        <f t="shared" si="4"/>
        <v>0.3249</v>
      </c>
      <c r="T55" s="54">
        <f t="shared" si="4"/>
        <v>0.4365</v>
      </c>
      <c r="U55" s="54">
        <f t="shared" si="4"/>
        <v>0.4316</v>
      </c>
      <c r="V55" s="54">
        <f t="shared" si="4"/>
        <v>0.4524</v>
      </c>
      <c r="W55" s="54">
        <f t="shared" si="4"/>
        <v>0.4307</v>
      </c>
      <c r="X55" s="54">
        <f t="shared" si="4"/>
        <v>0.4256</v>
      </c>
      <c r="Y55" s="54">
        <f t="shared" si="4"/>
        <v>0.3519</v>
      </c>
      <c r="Z55" s="54">
        <f t="shared" si="4"/>
        <v>0.3631</v>
      </c>
      <c r="AA55" s="54">
        <f t="shared" si="4"/>
        <v>0.4397</v>
      </c>
      <c r="AB55" s="54">
        <f t="shared" si="4"/>
        <v>0.4059</v>
      </c>
      <c r="AC55" s="54">
        <f t="shared" si="4"/>
        <v>0.4025</v>
      </c>
      <c r="AD55" s="54">
        <f t="shared" si="4"/>
        <v>0.413</v>
      </c>
      <c r="AE55" s="54">
        <f t="shared" si="4"/>
        <v>0.3883</v>
      </c>
      <c r="AF55" s="54">
        <f t="shared" si="4"/>
        <v>0.3393</v>
      </c>
      <c r="AG55" s="60"/>
      <c r="AH55" s="16"/>
    </row>
    <row r="56" spans="1:34" ht="27.75" customHeight="1">
      <c r="A56" s="9"/>
      <c r="B56" s="43"/>
      <c r="C56" s="47"/>
      <c r="D56" s="43"/>
      <c r="E56" s="49"/>
      <c r="F56" s="43"/>
      <c r="G56" s="43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60"/>
      <c r="AH56" s="16"/>
    </row>
    <row r="57" spans="1:34" ht="27.75" customHeight="1">
      <c r="A57" s="9" t="s">
        <v>17</v>
      </c>
      <c r="B57" s="51">
        <v>0</v>
      </c>
      <c r="C57" s="51">
        <v>0</v>
      </c>
      <c r="D57" s="51">
        <v>0</v>
      </c>
      <c r="E57" s="51">
        <v>0</v>
      </c>
      <c r="F57" s="51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1">
        <v>0</v>
      </c>
      <c r="M57" s="51">
        <v>0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v>0</v>
      </c>
      <c r="AC57" s="51">
        <v>0</v>
      </c>
      <c r="AD57" s="51">
        <v>0</v>
      </c>
      <c r="AE57" s="51">
        <v>0</v>
      </c>
      <c r="AF57" s="51">
        <v>0</v>
      </c>
      <c r="AG57" s="60"/>
      <c r="AH57" s="16"/>
    </row>
    <row r="58" spans="1:34" ht="27.75" customHeight="1">
      <c r="A58" s="9"/>
      <c r="B58" s="32"/>
      <c r="C58" s="32"/>
      <c r="D58" s="42"/>
      <c r="E58" s="29"/>
      <c r="F58" s="32"/>
      <c r="G58" s="32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60" t="s">
        <v>30</v>
      </c>
      <c r="AH58" s="16"/>
    </row>
    <row r="59" spans="1:34" ht="27.75" customHeight="1" thickBot="1">
      <c r="A59" s="10" t="s">
        <v>22</v>
      </c>
      <c r="B59" s="20">
        <f aca="true" t="shared" si="5" ref="B59:AC59">SUM(B55:B57)</f>
        <v>0.3325</v>
      </c>
      <c r="C59" s="20">
        <f t="shared" si="5"/>
        <v>0.351</v>
      </c>
      <c r="D59" s="20">
        <f t="shared" si="5"/>
        <v>0.2872</v>
      </c>
      <c r="E59" s="20">
        <f t="shared" si="5"/>
        <v>0.3</v>
      </c>
      <c r="F59" s="20">
        <f t="shared" si="5"/>
        <v>0.3622</v>
      </c>
      <c r="G59" s="20">
        <f t="shared" si="5"/>
        <v>0.4433</v>
      </c>
      <c r="H59" s="20">
        <f t="shared" si="5"/>
        <v>0.4301</v>
      </c>
      <c r="I59" s="20">
        <f t="shared" si="5"/>
        <v>0.4619</v>
      </c>
      <c r="J59" s="20">
        <f t="shared" si="5"/>
        <v>0.3794</v>
      </c>
      <c r="K59" s="20">
        <f t="shared" si="5"/>
        <v>0.4441</v>
      </c>
      <c r="L59" s="20">
        <f t="shared" si="5"/>
        <v>0.3659</v>
      </c>
      <c r="M59" s="20">
        <f t="shared" si="5"/>
        <v>0.4431</v>
      </c>
      <c r="N59" s="20">
        <f t="shared" si="5"/>
        <v>0.4381</v>
      </c>
      <c r="O59" s="20">
        <f t="shared" si="5"/>
        <v>0.4365</v>
      </c>
      <c r="P59" s="20">
        <f t="shared" si="5"/>
        <v>0.4202</v>
      </c>
      <c r="Q59" s="20">
        <f t="shared" si="5"/>
        <v>0.4062</v>
      </c>
      <c r="R59" s="20">
        <f t="shared" si="5"/>
        <v>0.3052</v>
      </c>
      <c r="S59" s="20">
        <f t="shared" si="5"/>
        <v>0.3249</v>
      </c>
      <c r="T59" s="20">
        <f t="shared" si="5"/>
        <v>0.4365</v>
      </c>
      <c r="U59" s="20">
        <f t="shared" si="5"/>
        <v>0.4316</v>
      </c>
      <c r="V59" s="20">
        <f t="shared" si="5"/>
        <v>0.4524</v>
      </c>
      <c r="W59" s="20">
        <f t="shared" si="5"/>
        <v>0.4307</v>
      </c>
      <c r="X59" s="20">
        <f t="shared" si="5"/>
        <v>0.4256</v>
      </c>
      <c r="Y59" s="20">
        <f t="shared" si="5"/>
        <v>0.3519</v>
      </c>
      <c r="Z59" s="20">
        <f t="shared" si="5"/>
        <v>0.3631</v>
      </c>
      <c r="AA59" s="20">
        <f t="shared" si="5"/>
        <v>0.4397</v>
      </c>
      <c r="AB59" s="20">
        <f t="shared" si="5"/>
        <v>0.4059</v>
      </c>
      <c r="AC59" s="20">
        <f t="shared" si="5"/>
        <v>0.4025</v>
      </c>
      <c r="AD59" s="20">
        <f>SUM(AD55:AD57)</f>
        <v>0.413</v>
      </c>
      <c r="AE59" s="20">
        <f>SUM(AE55:AE57)</f>
        <v>0.3883</v>
      </c>
      <c r="AF59" s="20">
        <f>SUM(AF55:AF57)</f>
        <v>0.3393</v>
      </c>
      <c r="AG59" s="61">
        <f>SUM(B59:AF59)/31</f>
        <v>0.3939451612903226</v>
      </c>
      <c r="AH59" s="16"/>
    </row>
    <row r="60" spans="1:34" ht="27.75" customHeight="1">
      <c r="A60" s="10"/>
      <c r="B60" s="11"/>
      <c r="C60" s="8"/>
      <c r="D60" s="8"/>
      <c r="E60" s="8"/>
      <c r="F60" s="8"/>
      <c r="G60" s="8"/>
      <c r="H60" s="8"/>
      <c r="I60" s="11"/>
      <c r="J60" s="11"/>
      <c r="K60" s="11"/>
      <c r="L60" s="11"/>
      <c r="M60" s="11"/>
      <c r="N60" s="11"/>
      <c r="O60" s="11"/>
      <c r="P60" s="11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</row>
    <row r="61" spans="1:34" ht="27.75" customHeight="1">
      <c r="A61" s="9" t="s">
        <v>20</v>
      </c>
      <c r="B61" s="9"/>
      <c r="C61" s="9"/>
      <c r="D61" s="9"/>
      <c r="E61" s="9"/>
      <c r="F61" s="9"/>
      <c r="G61" s="9"/>
      <c r="H61" s="9"/>
      <c r="I61" s="14"/>
      <c r="J61" s="14"/>
      <c r="K61" s="14"/>
      <c r="L61" s="14"/>
      <c r="M61" s="14"/>
      <c r="N61" s="14"/>
      <c r="O61" s="14"/>
      <c r="P61" s="14"/>
      <c r="Q61" s="8"/>
      <c r="R61" s="8"/>
      <c r="S61" s="9"/>
      <c r="T61" s="9"/>
      <c r="U61" s="9"/>
      <c r="V61" s="9"/>
      <c r="W61" s="9"/>
      <c r="X61" s="9"/>
      <c r="Y61" s="9"/>
      <c r="Z61" s="14"/>
      <c r="AA61" s="14"/>
      <c r="AB61" s="14"/>
      <c r="AC61" s="14"/>
      <c r="AD61" s="14"/>
      <c r="AE61" s="14"/>
      <c r="AF61" s="14"/>
      <c r="AG61" s="14"/>
      <c r="AH61" s="28"/>
    </row>
    <row r="62" spans="1:34" ht="20.25">
      <c r="A62" s="16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9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6"/>
    </row>
    <row r="64" spans="1:34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</row>
    <row r="65" spans="1:33" ht="2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</row>
  </sheetData>
  <sheetProtection/>
  <printOptions/>
  <pageMargins left="0.56" right="0.54" top="0.5" bottom="0.5" header="0.5" footer="0.5"/>
  <pageSetup horizontalDpi="300" verticalDpi="300" orientation="landscape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75"/>
  <sheetViews>
    <sheetView zoomScale="55" zoomScaleNormal="55" zoomScalePageLayoutView="0" workbookViewId="0" topLeftCell="A1">
      <pane xSplit="1" ySplit="5" topLeftCell="B1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54" sqref="B54:AF54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2" width="8.4453125" style="16" customWidth="1"/>
    <col min="33" max="33" width="13.6640625" style="16" customWidth="1"/>
    <col min="34" max="34" width="8.77734375" style="16" customWidth="1"/>
  </cols>
  <sheetData>
    <row r="1" spans="1:34" ht="2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>
      <c r="A2" s="2">
        <v>40459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>
      <c r="A3" s="4" t="s">
        <v>21</v>
      </c>
      <c r="Z3" s="5"/>
      <c r="AA3" s="4"/>
      <c r="AB3" s="5"/>
      <c r="AC3" s="5"/>
      <c r="AD3" s="5"/>
      <c r="AE3" s="5"/>
      <c r="AF3" s="5"/>
      <c r="AG3" s="5"/>
      <c r="AH3" s="3"/>
    </row>
    <row r="4" spans="1:36" ht="23.25">
      <c r="A4" s="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8"/>
      <c r="AI4" s="8"/>
      <c r="AJ4" s="8"/>
    </row>
    <row r="5" spans="1:34" ht="23.25">
      <c r="A5" s="9"/>
      <c r="B5" s="107">
        <v>1</v>
      </c>
      <c r="C5" s="107">
        <v>2</v>
      </c>
      <c r="D5" s="107">
        <v>3</v>
      </c>
      <c r="E5" s="107">
        <v>4</v>
      </c>
      <c r="F5" s="107">
        <v>5</v>
      </c>
      <c r="G5" s="107">
        <v>6</v>
      </c>
      <c r="H5" s="107">
        <v>7</v>
      </c>
      <c r="I5" s="107">
        <v>8</v>
      </c>
      <c r="J5" s="107">
        <v>9</v>
      </c>
      <c r="K5" s="108">
        <v>10</v>
      </c>
      <c r="L5" s="107">
        <v>11</v>
      </c>
      <c r="M5" s="107">
        <v>12</v>
      </c>
      <c r="N5" s="107">
        <v>13</v>
      </c>
      <c r="O5" s="107">
        <v>14</v>
      </c>
      <c r="P5" s="107">
        <v>15</v>
      </c>
      <c r="Q5" s="109">
        <v>16</v>
      </c>
      <c r="R5" s="109">
        <v>17</v>
      </c>
      <c r="S5" s="110">
        <v>18</v>
      </c>
      <c r="T5" s="111">
        <v>19</v>
      </c>
      <c r="U5" s="111">
        <v>20</v>
      </c>
      <c r="V5" s="111">
        <v>21</v>
      </c>
      <c r="W5" s="111">
        <v>22</v>
      </c>
      <c r="X5" s="111">
        <v>23</v>
      </c>
      <c r="Y5" s="111">
        <v>24</v>
      </c>
      <c r="Z5" s="109">
        <v>25</v>
      </c>
      <c r="AA5" s="109">
        <v>26</v>
      </c>
      <c r="AB5" s="109">
        <v>27</v>
      </c>
      <c r="AC5" s="109">
        <v>28</v>
      </c>
      <c r="AD5" s="109">
        <v>29</v>
      </c>
      <c r="AE5" s="109">
        <v>30</v>
      </c>
      <c r="AF5" s="109">
        <v>31</v>
      </c>
      <c r="AG5" s="109"/>
      <c r="AH5" s="3"/>
    </row>
    <row r="6" spans="1:34" ht="23.25">
      <c r="A6" s="10" t="s">
        <v>0</v>
      </c>
      <c r="B6" s="112"/>
      <c r="C6" s="112"/>
      <c r="D6" s="112"/>
      <c r="E6" s="112"/>
      <c r="F6" s="112"/>
      <c r="G6" s="112"/>
      <c r="H6" s="112"/>
      <c r="I6" s="113"/>
      <c r="J6" s="113"/>
      <c r="K6" s="114"/>
      <c r="L6" s="113"/>
      <c r="M6" s="113"/>
      <c r="N6" s="113"/>
      <c r="O6" s="113"/>
      <c r="P6" s="113"/>
      <c r="Q6" s="85"/>
      <c r="R6" s="85"/>
      <c r="S6" s="103"/>
      <c r="T6" s="106"/>
      <c r="U6" s="106"/>
      <c r="V6" s="106"/>
      <c r="W6" s="106"/>
      <c r="X6" s="106"/>
      <c r="Y6" s="106"/>
      <c r="Z6" s="85"/>
      <c r="AA6" s="85"/>
      <c r="AB6" s="85"/>
      <c r="AC6" s="85"/>
      <c r="AD6" s="85"/>
      <c r="AE6" s="85"/>
      <c r="AF6" s="85"/>
      <c r="AG6" s="85"/>
      <c r="AH6" s="26"/>
    </row>
    <row r="7" spans="1:34" ht="23.25">
      <c r="A7" s="9"/>
      <c r="B7" s="106"/>
      <c r="C7" s="106"/>
      <c r="D7" s="106"/>
      <c r="E7" s="106"/>
      <c r="F7" s="106"/>
      <c r="G7" s="106"/>
      <c r="H7" s="106"/>
      <c r="I7" s="85"/>
      <c r="J7" s="85"/>
      <c r="K7" s="84"/>
      <c r="L7" s="85"/>
      <c r="M7" s="85"/>
      <c r="N7" s="85"/>
      <c r="O7" s="85"/>
      <c r="P7" s="85"/>
      <c r="Q7" s="85"/>
      <c r="R7" s="85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27"/>
    </row>
    <row r="8" spans="1:34" ht="23.25">
      <c r="A8" s="9" t="s">
        <v>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23"/>
    </row>
    <row r="9" spans="1:34" ht="23.25">
      <c r="A9" s="9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24"/>
    </row>
    <row r="10" spans="1:34" ht="23.25">
      <c r="A10" s="9" t="s">
        <v>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24"/>
    </row>
    <row r="11" spans="1:34" ht="23.25">
      <c r="A11" s="9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 t="s">
        <v>30</v>
      </c>
      <c r="AH11" s="15"/>
    </row>
    <row r="12" spans="1:34" ht="23.25">
      <c r="A12" s="9"/>
      <c r="B12" s="104">
        <f aca="true" t="shared" si="0" ref="B12:AF12">SUM(B8:B10)</f>
        <v>0</v>
      </c>
      <c r="C12" s="104">
        <f t="shared" si="0"/>
        <v>0</v>
      </c>
      <c r="D12" s="104">
        <f t="shared" si="0"/>
        <v>0</v>
      </c>
      <c r="E12" s="104">
        <f t="shared" si="0"/>
        <v>0</v>
      </c>
      <c r="F12" s="104">
        <f t="shared" si="0"/>
        <v>0</v>
      </c>
      <c r="G12" s="104">
        <f t="shared" si="0"/>
        <v>0</v>
      </c>
      <c r="H12" s="104">
        <f t="shared" si="0"/>
        <v>0</v>
      </c>
      <c r="I12" s="104">
        <f t="shared" si="0"/>
        <v>0</v>
      </c>
      <c r="J12" s="104">
        <f t="shared" si="0"/>
        <v>0</v>
      </c>
      <c r="K12" s="104">
        <f t="shared" si="0"/>
        <v>0</v>
      </c>
      <c r="L12" s="104">
        <f t="shared" si="0"/>
        <v>0</v>
      </c>
      <c r="M12" s="104">
        <f t="shared" si="0"/>
        <v>0</v>
      </c>
      <c r="N12" s="104">
        <f t="shared" si="0"/>
        <v>0</v>
      </c>
      <c r="O12" s="104">
        <f t="shared" si="0"/>
        <v>0</v>
      </c>
      <c r="P12" s="104">
        <f t="shared" si="0"/>
        <v>0</v>
      </c>
      <c r="Q12" s="104">
        <f t="shared" si="0"/>
        <v>0</v>
      </c>
      <c r="R12" s="104">
        <f t="shared" si="0"/>
        <v>0</v>
      </c>
      <c r="S12" s="104">
        <f t="shared" si="0"/>
        <v>0</v>
      </c>
      <c r="T12" s="104">
        <f t="shared" si="0"/>
        <v>0</v>
      </c>
      <c r="U12" s="104">
        <f t="shared" si="0"/>
        <v>0</v>
      </c>
      <c r="V12" s="104">
        <f t="shared" si="0"/>
        <v>0</v>
      </c>
      <c r="W12" s="104">
        <f t="shared" si="0"/>
        <v>0</v>
      </c>
      <c r="X12" s="104">
        <f t="shared" si="0"/>
        <v>0</v>
      </c>
      <c r="Y12" s="104">
        <f t="shared" si="0"/>
        <v>0</v>
      </c>
      <c r="Z12" s="104">
        <f t="shared" si="0"/>
        <v>0</v>
      </c>
      <c r="AA12" s="104">
        <f t="shared" si="0"/>
        <v>0</v>
      </c>
      <c r="AB12" s="104">
        <f t="shared" si="0"/>
        <v>0</v>
      </c>
      <c r="AC12" s="104">
        <f t="shared" si="0"/>
        <v>0</v>
      </c>
      <c r="AD12" s="104">
        <f t="shared" si="0"/>
        <v>0</v>
      </c>
      <c r="AE12" s="104">
        <f t="shared" si="0"/>
        <v>0</v>
      </c>
      <c r="AF12" s="104">
        <f t="shared" si="0"/>
        <v>0</v>
      </c>
      <c r="AG12" s="104">
        <f>SUM(B12:AF12)/31</f>
        <v>0</v>
      </c>
      <c r="AH12" s="24"/>
    </row>
    <row r="13" spans="1:34" ht="23.25">
      <c r="A13" s="10" t="s">
        <v>3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24"/>
    </row>
    <row r="14" spans="1:34" ht="23.25">
      <c r="A14" s="9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216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24"/>
    </row>
    <row r="15" spans="1:34" ht="23.25">
      <c r="A15" s="9" t="s">
        <v>19</v>
      </c>
      <c r="B15" s="212"/>
      <c r="C15" s="212"/>
      <c r="D15" s="212"/>
      <c r="E15" s="212"/>
      <c r="F15" s="212"/>
      <c r="G15" s="212"/>
      <c r="H15" s="212"/>
      <c r="I15" s="212"/>
      <c r="J15" s="211"/>
      <c r="K15" s="104"/>
      <c r="L15" s="211"/>
      <c r="M15" s="211"/>
      <c r="N15" s="211"/>
      <c r="O15" s="211"/>
      <c r="P15" s="211"/>
      <c r="Q15" s="211"/>
      <c r="R15" s="211"/>
      <c r="S15" s="104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104"/>
      <c r="AH15" s="24"/>
    </row>
    <row r="16" spans="1:34" ht="23.25">
      <c r="A16" s="9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211"/>
      <c r="O16" s="211"/>
      <c r="P16" s="211"/>
      <c r="Q16" s="211"/>
      <c r="R16" s="211"/>
      <c r="S16" s="104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104"/>
      <c r="AH16" s="24"/>
    </row>
    <row r="17" spans="1:34" ht="23.25">
      <c r="A17" s="8" t="s">
        <v>28</v>
      </c>
      <c r="B17" s="211"/>
      <c r="C17" s="211"/>
      <c r="D17" s="211"/>
      <c r="E17" s="211"/>
      <c r="F17" s="211"/>
      <c r="G17" s="211"/>
      <c r="H17" s="211"/>
      <c r="I17" s="211"/>
      <c r="J17" s="211"/>
      <c r="K17" s="104"/>
      <c r="L17" s="211"/>
      <c r="M17" s="211"/>
      <c r="N17" s="211"/>
      <c r="O17" s="211"/>
      <c r="P17" s="211"/>
      <c r="Q17" s="211"/>
      <c r="R17" s="211"/>
      <c r="S17" s="104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104"/>
      <c r="AH17" s="24"/>
    </row>
    <row r="18" spans="1:34" ht="23.25">
      <c r="A18" s="9"/>
      <c r="B18" s="211"/>
      <c r="C18" s="211"/>
      <c r="D18" s="211"/>
      <c r="E18" s="211"/>
      <c r="F18" s="211"/>
      <c r="G18" s="211"/>
      <c r="H18" s="211"/>
      <c r="I18" s="211"/>
      <c r="J18" s="211"/>
      <c r="K18" s="104"/>
      <c r="L18" s="211"/>
      <c r="M18" s="211"/>
      <c r="N18" s="211"/>
      <c r="O18" s="211"/>
      <c r="P18" s="211"/>
      <c r="Q18" s="211"/>
      <c r="R18" s="211"/>
      <c r="S18" s="104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104"/>
      <c r="AH18" s="24"/>
    </row>
    <row r="19" spans="1:34" ht="23.25">
      <c r="A19" s="9" t="s">
        <v>5</v>
      </c>
      <c r="B19" s="211"/>
      <c r="C19" s="211"/>
      <c r="D19" s="211"/>
      <c r="E19" s="211"/>
      <c r="F19" s="211"/>
      <c r="G19" s="211"/>
      <c r="H19" s="211"/>
      <c r="I19" s="211"/>
      <c r="J19" s="211"/>
      <c r="K19" s="104"/>
      <c r="L19" s="211"/>
      <c r="M19" s="211"/>
      <c r="N19" s="211"/>
      <c r="O19" s="211"/>
      <c r="P19" s="211"/>
      <c r="Q19" s="211"/>
      <c r="R19" s="211"/>
      <c r="S19" s="104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104"/>
      <c r="AH19" s="24"/>
    </row>
    <row r="20" spans="1:34" ht="23.25">
      <c r="A20" s="9"/>
      <c r="B20" s="211"/>
      <c r="C20" s="211"/>
      <c r="D20" s="211"/>
      <c r="E20" s="211"/>
      <c r="F20" s="211"/>
      <c r="G20" s="211"/>
      <c r="H20" s="211"/>
      <c r="I20" s="211"/>
      <c r="J20" s="211"/>
      <c r="K20" s="104"/>
      <c r="L20" s="211"/>
      <c r="M20" s="211"/>
      <c r="N20" s="211"/>
      <c r="O20" s="211"/>
      <c r="P20" s="211"/>
      <c r="Q20" s="211"/>
      <c r="R20" s="211"/>
      <c r="S20" s="104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104"/>
      <c r="AH20" s="24"/>
    </row>
    <row r="21" spans="1:34" ht="23.25">
      <c r="A21" s="9" t="s">
        <v>6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104"/>
      <c r="AH21" s="24"/>
    </row>
    <row r="22" spans="1:34" ht="23.25">
      <c r="A22" s="9"/>
      <c r="B22" s="211"/>
      <c r="C22" s="211"/>
      <c r="D22" s="211"/>
      <c r="E22" s="211"/>
      <c r="F22" s="211"/>
      <c r="G22" s="211"/>
      <c r="H22" s="211"/>
      <c r="I22" s="211"/>
      <c r="J22" s="211"/>
      <c r="K22" s="104"/>
      <c r="L22" s="211"/>
      <c r="M22" s="211"/>
      <c r="N22" s="211"/>
      <c r="O22" s="211"/>
      <c r="P22" s="211"/>
      <c r="Q22" s="211"/>
      <c r="R22" s="211"/>
      <c r="S22" s="104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104"/>
      <c r="AH22" s="24"/>
    </row>
    <row r="23" spans="1:34" ht="23.25">
      <c r="A23" s="9" t="s">
        <v>7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104"/>
      <c r="AH23" s="24"/>
    </row>
    <row r="24" spans="1:34" ht="23.25">
      <c r="A24" s="9"/>
      <c r="B24" s="211"/>
      <c r="C24" s="211"/>
      <c r="D24" s="211"/>
      <c r="E24" s="211"/>
      <c r="F24" s="211"/>
      <c r="G24" s="211"/>
      <c r="H24" s="211"/>
      <c r="I24" s="211"/>
      <c r="J24" s="211"/>
      <c r="K24" s="104"/>
      <c r="L24" s="211"/>
      <c r="M24" s="211"/>
      <c r="N24" s="211"/>
      <c r="O24" s="211"/>
      <c r="P24" s="211"/>
      <c r="Q24" s="211"/>
      <c r="R24" s="211"/>
      <c r="S24" s="104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104"/>
      <c r="AH24" s="24"/>
    </row>
    <row r="25" spans="1:34" ht="23.25">
      <c r="A25" s="9"/>
      <c r="B25" s="104">
        <f aca="true" t="shared" si="1" ref="B25:AF25">SUM(B15:B24)</f>
        <v>0</v>
      </c>
      <c r="C25" s="104">
        <f t="shared" si="1"/>
        <v>0</v>
      </c>
      <c r="D25" s="104">
        <f t="shared" si="1"/>
        <v>0</v>
      </c>
      <c r="E25" s="104">
        <f t="shared" si="1"/>
        <v>0</v>
      </c>
      <c r="F25" s="104">
        <f t="shared" si="1"/>
        <v>0</v>
      </c>
      <c r="G25" s="104">
        <f t="shared" si="1"/>
        <v>0</v>
      </c>
      <c r="H25" s="104">
        <f t="shared" si="1"/>
        <v>0</v>
      </c>
      <c r="I25" s="104">
        <f t="shared" si="1"/>
        <v>0</v>
      </c>
      <c r="J25" s="104">
        <f t="shared" si="1"/>
        <v>0</v>
      </c>
      <c r="K25" s="104">
        <f t="shared" si="1"/>
        <v>0</v>
      </c>
      <c r="L25" s="104">
        <f t="shared" si="1"/>
        <v>0</v>
      </c>
      <c r="M25" s="104">
        <f t="shared" si="1"/>
        <v>0</v>
      </c>
      <c r="N25" s="104">
        <f t="shared" si="1"/>
        <v>0</v>
      </c>
      <c r="O25" s="104">
        <f t="shared" si="1"/>
        <v>0</v>
      </c>
      <c r="P25" s="104">
        <f t="shared" si="1"/>
        <v>0</v>
      </c>
      <c r="Q25" s="104">
        <f t="shared" si="1"/>
        <v>0</v>
      </c>
      <c r="R25" s="104">
        <f t="shared" si="1"/>
        <v>0</v>
      </c>
      <c r="S25" s="104">
        <f t="shared" si="1"/>
        <v>0</v>
      </c>
      <c r="T25" s="104">
        <f t="shared" si="1"/>
        <v>0</v>
      </c>
      <c r="U25" s="104">
        <f t="shared" si="1"/>
        <v>0</v>
      </c>
      <c r="V25" s="104">
        <f t="shared" si="1"/>
        <v>0</v>
      </c>
      <c r="W25" s="104">
        <f t="shared" si="1"/>
        <v>0</v>
      </c>
      <c r="X25" s="104">
        <f t="shared" si="1"/>
        <v>0</v>
      </c>
      <c r="Y25" s="104">
        <f t="shared" si="1"/>
        <v>0</v>
      </c>
      <c r="Z25" s="104">
        <f t="shared" si="1"/>
        <v>0</v>
      </c>
      <c r="AA25" s="104">
        <f t="shared" si="1"/>
        <v>0</v>
      </c>
      <c r="AB25" s="104">
        <f t="shared" si="1"/>
        <v>0</v>
      </c>
      <c r="AC25" s="104">
        <f t="shared" si="1"/>
        <v>0</v>
      </c>
      <c r="AD25" s="104">
        <f t="shared" si="1"/>
        <v>0</v>
      </c>
      <c r="AE25" s="104">
        <f t="shared" si="1"/>
        <v>0</v>
      </c>
      <c r="AF25" s="104">
        <f t="shared" si="1"/>
        <v>0</v>
      </c>
      <c r="AG25" s="104">
        <f>SUM(B25:AF25)/31</f>
        <v>0</v>
      </c>
      <c r="AH25" s="24"/>
    </row>
    <row r="26" spans="1:34" ht="23.25">
      <c r="A26" s="21" t="s">
        <v>8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24"/>
    </row>
    <row r="27" spans="1:34" ht="23.25">
      <c r="A27" s="9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24"/>
    </row>
    <row r="28" spans="1:34" ht="23.25">
      <c r="A28" s="9" t="s">
        <v>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24"/>
    </row>
    <row r="29" spans="1:34" ht="23.25">
      <c r="A29" s="8" t="s">
        <v>28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24"/>
    </row>
    <row r="30" spans="1:34" ht="23.25">
      <c r="A30" s="9" t="s">
        <v>10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24"/>
    </row>
    <row r="31" spans="1:34" ht="23.25">
      <c r="A31" s="9" t="s">
        <v>25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24"/>
    </row>
    <row r="32" spans="1:34" ht="23.25">
      <c r="A32" s="9" t="s">
        <v>24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24"/>
    </row>
    <row r="33" spans="1:34" ht="23.25">
      <c r="A33" s="9" t="s">
        <v>26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24"/>
    </row>
    <row r="34" spans="1:34" ht="23.25">
      <c r="A34" s="9" t="s">
        <v>27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24"/>
    </row>
    <row r="35" spans="1:34" ht="23.25">
      <c r="A35" s="9" t="s">
        <v>18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24"/>
    </row>
    <row r="36" spans="1:34" ht="23.25">
      <c r="A36" s="9" t="s">
        <v>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5"/>
    </row>
    <row r="37" spans="1:34" ht="23.25">
      <c r="A37" s="9" t="s">
        <v>11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24"/>
    </row>
    <row r="38" spans="1:34" ht="23.25">
      <c r="A38" s="9" t="s">
        <v>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24"/>
    </row>
    <row r="39" spans="1:34" ht="23.25">
      <c r="A39" s="9"/>
      <c r="B39" s="217"/>
      <c r="C39" s="217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 t="s">
        <v>30</v>
      </c>
      <c r="AH39" s="24"/>
    </row>
    <row r="40" spans="1:34" ht="23.25">
      <c r="A40" s="9"/>
      <c r="B40" s="104">
        <f>SUM(B28+B29+B30+B35+B36+B37+B38)</f>
        <v>0</v>
      </c>
      <c r="C40" s="104">
        <f aca="true" t="shared" si="2" ref="C40:AF40">SUM(C28+C29+C30+C35+C36+C37+C38)</f>
        <v>0</v>
      </c>
      <c r="D40" s="104">
        <f t="shared" si="2"/>
        <v>0</v>
      </c>
      <c r="E40" s="104">
        <f t="shared" si="2"/>
        <v>0</v>
      </c>
      <c r="F40" s="104">
        <f t="shared" si="2"/>
        <v>0</v>
      </c>
      <c r="G40" s="104">
        <f t="shared" si="2"/>
        <v>0</v>
      </c>
      <c r="H40" s="104">
        <f t="shared" si="2"/>
        <v>0</v>
      </c>
      <c r="I40" s="104">
        <f t="shared" si="2"/>
        <v>0</v>
      </c>
      <c r="J40" s="104">
        <f t="shared" si="2"/>
        <v>0</v>
      </c>
      <c r="K40" s="104">
        <f t="shared" si="2"/>
        <v>0</v>
      </c>
      <c r="L40" s="104">
        <f t="shared" si="2"/>
        <v>0</v>
      </c>
      <c r="M40" s="104">
        <f t="shared" si="2"/>
        <v>0</v>
      </c>
      <c r="N40" s="104">
        <f t="shared" si="2"/>
        <v>0</v>
      </c>
      <c r="O40" s="104">
        <f t="shared" si="2"/>
        <v>0</v>
      </c>
      <c r="P40" s="104">
        <f t="shared" si="2"/>
        <v>0</v>
      </c>
      <c r="Q40" s="104">
        <f t="shared" si="2"/>
        <v>0</v>
      </c>
      <c r="R40" s="104">
        <f t="shared" si="2"/>
        <v>0</v>
      </c>
      <c r="S40" s="104">
        <f t="shared" si="2"/>
        <v>0</v>
      </c>
      <c r="T40" s="104">
        <f t="shared" si="2"/>
        <v>0</v>
      </c>
      <c r="U40" s="104">
        <f t="shared" si="2"/>
        <v>0</v>
      </c>
      <c r="V40" s="104">
        <f t="shared" si="2"/>
        <v>0</v>
      </c>
      <c r="W40" s="104">
        <f t="shared" si="2"/>
        <v>0</v>
      </c>
      <c r="X40" s="104">
        <f t="shared" si="2"/>
        <v>0</v>
      </c>
      <c r="Y40" s="104">
        <f t="shared" si="2"/>
        <v>0</v>
      </c>
      <c r="Z40" s="104">
        <f t="shared" si="2"/>
        <v>0</v>
      </c>
      <c r="AA40" s="104">
        <f t="shared" si="2"/>
        <v>0</v>
      </c>
      <c r="AB40" s="104">
        <f t="shared" si="2"/>
        <v>0</v>
      </c>
      <c r="AC40" s="104">
        <f t="shared" si="2"/>
        <v>0</v>
      </c>
      <c r="AD40" s="104">
        <f t="shared" si="2"/>
        <v>0</v>
      </c>
      <c r="AE40" s="104">
        <f t="shared" si="2"/>
        <v>0</v>
      </c>
      <c r="AF40" s="104">
        <f t="shared" si="2"/>
        <v>0</v>
      </c>
      <c r="AG40" s="104">
        <f>SUM(B40:AF40)/31</f>
        <v>0</v>
      </c>
      <c r="AH40" s="24"/>
    </row>
    <row r="41" spans="1:34" ht="23.25">
      <c r="A41" s="10" t="s">
        <v>12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24"/>
    </row>
    <row r="42" spans="1:34" ht="23.25">
      <c r="A42" s="10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24"/>
    </row>
    <row r="43" spans="1:34" ht="23.25">
      <c r="A43" s="9" t="s">
        <v>13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104"/>
      <c r="AH43" s="24"/>
    </row>
    <row r="44" spans="1:34" ht="23.25">
      <c r="A44" s="8" t="s">
        <v>33</v>
      </c>
      <c r="B44" s="211"/>
      <c r="C44" s="211"/>
      <c r="D44" s="211"/>
      <c r="E44" s="211"/>
      <c r="F44" s="211"/>
      <c r="G44" s="211"/>
      <c r="H44" s="211"/>
      <c r="I44" s="211"/>
      <c r="J44" s="211"/>
      <c r="K44" s="104"/>
      <c r="L44" s="211"/>
      <c r="M44" s="211"/>
      <c r="N44" s="211"/>
      <c r="O44" s="211"/>
      <c r="P44" s="211"/>
      <c r="Q44" s="211"/>
      <c r="R44" s="211"/>
      <c r="S44" s="104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104"/>
      <c r="AH44" s="24"/>
    </row>
    <row r="45" spans="1:34" ht="23.25">
      <c r="A45" s="9" t="s">
        <v>4</v>
      </c>
      <c r="B45" s="211"/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  <c r="U45" s="211"/>
      <c r="V45" s="211"/>
      <c r="W45" s="211"/>
      <c r="X45" s="211"/>
      <c r="Y45" s="211"/>
      <c r="Z45" s="211"/>
      <c r="AA45" s="211"/>
      <c r="AB45" s="211"/>
      <c r="AC45" s="211"/>
      <c r="AD45" s="211"/>
      <c r="AE45" s="211"/>
      <c r="AF45" s="211"/>
      <c r="AG45" s="104"/>
      <c r="AH45" s="24"/>
    </row>
    <row r="46" spans="1:34" ht="23.25">
      <c r="A46" s="9"/>
      <c r="B46" s="211"/>
      <c r="C46" s="211"/>
      <c r="D46" s="211"/>
      <c r="E46" s="211"/>
      <c r="F46" s="211"/>
      <c r="G46" s="211"/>
      <c r="H46" s="211"/>
      <c r="I46" s="211"/>
      <c r="J46" s="211"/>
      <c r="K46" s="104"/>
      <c r="L46" s="211"/>
      <c r="M46" s="211"/>
      <c r="N46" s="211"/>
      <c r="O46" s="211"/>
      <c r="P46" s="211"/>
      <c r="Q46" s="211"/>
      <c r="R46" s="211"/>
      <c r="S46" s="104"/>
      <c r="T46" s="211"/>
      <c r="U46" s="211"/>
      <c r="V46" s="211"/>
      <c r="W46" s="211"/>
      <c r="X46" s="211"/>
      <c r="Y46" s="211"/>
      <c r="Z46" s="211"/>
      <c r="AA46" s="211"/>
      <c r="AB46" s="211"/>
      <c r="AC46" s="211"/>
      <c r="AD46" s="211"/>
      <c r="AE46" s="211"/>
      <c r="AF46" s="211"/>
      <c r="AG46" s="104"/>
      <c r="AH46" s="24"/>
    </row>
    <row r="47" spans="1:34" ht="23.25">
      <c r="A47" s="9" t="s">
        <v>14</v>
      </c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104"/>
      <c r="AH47" s="24"/>
    </row>
    <row r="48" spans="1:34" ht="23.25">
      <c r="A48" s="9"/>
      <c r="B48" s="211"/>
      <c r="C48" s="211"/>
      <c r="D48" s="211"/>
      <c r="E48" s="211"/>
      <c r="F48" s="211"/>
      <c r="G48" s="211"/>
      <c r="H48" s="211"/>
      <c r="I48" s="211"/>
      <c r="J48" s="211"/>
      <c r="K48" s="104"/>
      <c r="L48" s="211"/>
      <c r="M48" s="211"/>
      <c r="N48" s="211"/>
      <c r="O48" s="211"/>
      <c r="P48" s="211"/>
      <c r="Q48" s="211"/>
      <c r="R48" s="211"/>
      <c r="S48" s="104"/>
      <c r="T48" s="211"/>
      <c r="U48" s="211"/>
      <c r="V48" s="211"/>
      <c r="W48" s="211"/>
      <c r="X48" s="211"/>
      <c r="Y48" s="211"/>
      <c r="Z48" s="211"/>
      <c r="AA48" s="211"/>
      <c r="AB48" s="211"/>
      <c r="AC48" s="211"/>
      <c r="AD48" s="211"/>
      <c r="AE48" s="211"/>
      <c r="AF48" s="211"/>
      <c r="AG48" s="104"/>
      <c r="AH48" s="24"/>
    </row>
    <row r="49" spans="1:34" ht="23.25">
      <c r="A49" s="9" t="s">
        <v>11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  <c r="Y49" s="211"/>
      <c r="Z49" s="211"/>
      <c r="AA49" s="211"/>
      <c r="AB49" s="211"/>
      <c r="AC49" s="211"/>
      <c r="AD49" s="211"/>
      <c r="AE49" s="211"/>
      <c r="AF49" s="211"/>
      <c r="AG49" s="104"/>
      <c r="AH49" s="24"/>
    </row>
    <row r="50" spans="1:34" ht="23.25">
      <c r="A50" s="9"/>
      <c r="B50" s="176"/>
      <c r="C50" s="176"/>
      <c r="D50" s="177"/>
      <c r="E50" s="177"/>
      <c r="F50" s="177"/>
      <c r="G50" s="177"/>
      <c r="H50" s="177"/>
      <c r="I50" s="210"/>
      <c r="J50" s="210"/>
      <c r="K50" s="177"/>
      <c r="L50" s="210"/>
      <c r="M50" s="210"/>
      <c r="N50" s="210"/>
      <c r="O50" s="210"/>
      <c r="P50" s="210"/>
      <c r="Q50" s="210"/>
      <c r="R50" s="210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 t="s">
        <v>30</v>
      </c>
      <c r="AH50" s="24"/>
    </row>
    <row r="51" spans="1:34" ht="23.25">
      <c r="A51" s="9"/>
      <c r="B51" s="177">
        <f aca="true" t="shared" si="3" ref="B51:AF51">SUM(B43:B49)</f>
        <v>0</v>
      </c>
      <c r="C51" s="177">
        <f t="shared" si="3"/>
        <v>0</v>
      </c>
      <c r="D51" s="177">
        <f t="shared" si="3"/>
        <v>0</v>
      </c>
      <c r="E51" s="177">
        <f t="shared" si="3"/>
        <v>0</v>
      </c>
      <c r="F51" s="177">
        <f t="shared" si="3"/>
        <v>0</v>
      </c>
      <c r="G51" s="177">
        <f t="shared" si="3"/>
        <v>0</v>
      </c>
      <c r="H51" s="177">
        <f t="shared" si="3"/>
        <v>0</v>
      </c>
      <c r="I51" s="210">
        <f t="shared" si="3"/>
        <v>0</v>
      </c>
      <c r="J51" s="210">
        <f t="shared" si="3"/>
        <v>0</v>
      </c>
      <c r="K51" s="177">
        <f t="shared" si="3"/>
        <v>0</v>
      </c>
      <c r="L51" s="210">
        <f t="shared" si="3"/>
        <v>0</v>
      </c>
      <c r="M51" s="210">
        <f t="shared" si="3"/>
        <v>0</v>
      </c>
      <c r="N51" s="210">
        <f t="shared" si="3"/>
        <v>0</v>
      </c>
      <c r="O51" s="210">
        <f t="shared" si="3"/>
        <v>0</v>
      </c>
      <c r="P51" s="210">
        <f t="shared" si="3"/>
        <v>0</v>
      </c>
      <c r="Q51" s="210">
        <f t="shared" si="3"/>
        <v>0</v>
      </c>
      <c r="R51" s="210">
        <f t="shared" si="3"/>
        <v>0</v>
      </c>
      <c r="S51" s="177">
        <f t="shared" si="3"/>
        <v>0</v>
      </c>
      <c r="T51" s="177">
        <f>SUM(T43:T49)</f>
        <v>0</v>
      </c>
      <c r="U51" s="177">
        <f t="shared" si="3"/>
        <v>0</v>
      </c>
      <c r="V51" s="177">
        <f t="shared" si="3"/>
        <v>0</v>
      </c>
      <c r="W51" s="177">
        <f t="shared" si="3"/>
        <v>0</v>
      </c>
      <c r="X51" s="177">
        <f t="shared" si="3"/>
        <v>0</v>
      </c>
      <c r="Y51" s="177">
        <f>SUM(Y43:Y49)</f>
        <v>0</v>
      </c>
      <c r="Z51" s="177">
        <f t="shared" si="3"/>
        <v>0</v>
      </c>
      <c r="AA51" s="177">
        <f t="shared" si="3"/>
        <v>0</v>
      </c>
      <c r="AB51" s="177">
        <f t="shared" si="3"/>
        <v>0</v>
      </c>
      <c r="AC51" s="177">
        <f t="shared" si="3"/>
        <v>0</v>
      </c>
      <c r="AD51" s="177">
        <f t="shared" si="3"/>
        <v>0</v>
      </c>
      <c r="AE51" s="177">
        <f t="shared" si="3"/>
        <v>0</v>
      </c>
      <c r="AF51" s="177">
        <f t="shared" si="3"/>
        <v>0</v>
      </c>
      <c r="AG51" s="177">
        <f>SUM(B51:AF51)/31</f>
        <v>0</v>
      </c>
      <c r="AH51" s="24"/>
    </row>
    <row r="52" spans="1:34" ht="23.25">
      <c r="A52" s="10" t="s">
        <v>15</v>
      </c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5"/>
    </row>
    <row r="53" spans="1:34" ht="23.25">
      <c r="A53" s="9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 t="s">
        <v>30</v>
      </c>
      <c r="AH53" s="15"/>
    </row>
    <row r="54" spans="1:34" ht="23.25">
      <c r="A54" s="9" t="s">
        <v>4</v>
      </c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>
        <f>SUM(B54:AF54)/31</f>
        <v>0</v>
      </c>
      <c r="AH54" s="24"/>
    </row>
    <row r="55" spans="1:34" ht="23.25">
      <c r="A55" s="9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24"/>
    </row>
    <row r="56" spans="1:34" ht="23.25">
      <c r="A56" s="9" t="s">
        <v>16</v>
      </c>
      <c r="B56" s="177">
        <f aca="true" t="shared" si="4" ref="B56:AF56">SUM(B12+B25+B40+B51+B54)</f>
        <v>0</v>
      </c>
      <c r="C56" s="177">
        <f t="shared" si="4"/>
        <v>0</v>
      </c>
      <c r="D56" s="177">
        <f t="shared" si="4"/>
        <v>0</v>
      </c>
      <c r="E56" s="177">
        <f t="shared" si="4"/>
        <v>0</v>
      </c>
      <c r="F56" s="177">
        <f t="shared" si="4"/>
        <v>0</v>
      </c>
      <c r="G56" s="177">
        <f t="shared" si="4"/>
        <v>0</v>
      </c>
      <c r="H56" s="177">
        <f t="shared" si="4"/>
        <v>0</v>
      </c>
      <c r="I56" s="177">
        <f t="shared" si="4"/>
        <v>0</v>
      </c>
      <c r="J56" s="177">
        <f t="shared" si="4"/>
        <v>0</v>
      </c>
      <c r="K56" s="177">
        <f t="shared" si="4"/>
        <v>0</v>
      </c>
      <c r="L56" s="177">
        <f t="shared" si="4"/>
        <v>0</v>
      </c>
      <c r="M56" s="177">
        <f t="shared" si="4"/>
        <v>0</v>
      </c>
      <c r="N56" s="177">
        <f t="shared" si="4"/>
        <v>0</v>
      </c>
      <c r="O56" s="177">
        <f t="shared" si="4"/>
        <v>0</v>
      </c>
      <c r="P56" s="177">
        <f t="shared" si="4"/>
        <v>0</v>
      </c>
      <c r="Q56" s="177">
        <f t="shared" si="4"/>
        <v>0</v>
      </c>
      <c r="R56" s="177">
        <f t="shared" si="4"/>
        <v>0</v>
      </c>
      <c r="S56" s="177">
        <f t="shared" si="4"/>
        <v>0</v>
      </c>
      <c r="T56" s="177">
        <f t="shared" si="4"/>
        <v>0</v>
      </c>
      <c r="U56" s="177">
        <f t="shared" si="4"/>
        <v>0</v>
      </c>
      <c r="V56" s="177">
        <f t="shared" si="4"/>
        <v>0</v>
      </c>
      <c r="W56" s="177">
        <f t="shared" si="4"/>
        <v>0</v>
      </c>
      <c r="X56" s="177">
        <f t="shared" si="4"/>
        <v>0</v>
      </c>
      <c r="Y56" s="177">
        <f t="shared" si="4"/>
        <v>0</v>
      </c>
      <c r="Z56" s="177">
        <f t="shared" si="4"/>
        <v>0</v>
      </c>
      <c r="AA56" s="177">
        <f t="shared" si="4"/>
        <v>0</v>
      </c>
      <c r="AB56" s="177">
        <f t="shared" si="4"/>
        <v>0</v>
      </c>
      <c r="AC56" s="177">
        <f t="shared" si="4"/>
        <v>0</v>
      </c>
      <c r="AD56" s="177">
        <f t="shared" si="4"/>
        <v>0</v>
      </c>
      <c r="AE56" s="177">
        <f t="shared" si="4"/>
        <v>0</v>
      </c>
      <c r="AF56" s="177">
        <f t="shared" si="4"/>
        <v>0</v>
      </c>
      <c r="AG56" s="177"/>
      <c r="AH56" s="24"/>
    </row>
    <row r="57" spans="1:34" ht="23.25">
      <c r="A57" s="9"/>
      <c r="B57" s="177"/>
      <c r="C57" s="188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7"/>
      <c r="AF57" s="177"/>
      <c r="AG57" s="177"/>
      <c r="AH57" s="24"/>
    </row>
    <row r="58" spans="1:34" ht="23.25">
      <c r="A58" s="9" t="s">
        <v>17</v>
      </c>
      <c r="B58" s="177">
        <f>-SUM(B21+B23+B36+B37+B47+B49)</f>
        <v>0</v>
      </c>
      <c r="C58" s="177">
        <f>-SUM(C21+C23+C36+C37+C47+C49)</f>
        <v>0</v>
      </c>
      <c r="D58" s="177">
        <f aca="true" t="shared" si="5" ref="D58:AF58">-SUM(D21+D23+D37+D38+D47+D49)</f>
        <v>0</v>
      </c>
      <c r="E58" s="177">
        <f t="shared" si="5"/>
        <v>0</v>
      </c>
      <c r="F58" s="177">
        <f t="shared" si="5"/>
        <v>0</v>
      </c>
      <c r="G58" s="177">
        <f t="shared" si="5"/>
        <v>0</v>
      </c>
      <c r="H58" s="177">
        <f t="shared" si="5"/>
        <v>0</v>
      </c>
      <c r="I58" s="177">
        <f t="shared" si="5"/>
        <v>0</v>
      </c>
      <c r="J58" s="177">
        <f t="shared" si="5"/>
        <v>0</v>
      </c>
      <c r="K58" s="177">
        <f t="shared" si="5"/>
        <v>0</v>
      </c>
      <c r="L58" s="177">
        <f t="shared" si="5"/>
        <v>0</v>
      </c>
      <c r="M58" s="177">
        <f t="shared" si="5"/>
        <v>0</v>
      </c>
      <c r="N58" s="177">
        <f t="shared" si="5"/>
        <v>0</v>
      </c>
      <c r="O58" s="177">
        <f t="shared" si="5"/>
        <v>0</v>
      </c>
      <c r="P58" s="177">
        <f t="shared" si="5"/>
        <v>0</v>
      </c>
      <c r="Q58" s="177">
        <f t="shared" si="5"/>
        <v>0</v>
      </c>
      <c r="R58" s="177">
        <f t="shared" si="5"/>
        <v>0</v>
      </c>
      <c r="S58" s="177">
        <f t="shared" si="5"/>
        <v>0</v>
      </c>
      <c r="T58" s="177">
        <f t="shared" si="5"/>
        <v>0</v>
      </c>
      <c r="U58" s="177">
        <f t="shared" si="5"/>
        <v>0</v>
      </c>
      <c r="V58" s="177">
        <f t="shared" si="5"/>
        <v>0</v>
      </c>
      <c r="W58" s="177">
        <f t="shared" si="5"/>
        <v>0</v>
      </c>
      <c r="X58" s="177">
        <f t="shared" si="5"/>
        <v>0</v>
      </c>
      <c r="Y58" s="177">
        <f t="shared" si="5"/>
        <v>0</v>
      </c>
      <c r="Z58" s="177">
        <f t="shared" si="5"/>
        <v>0</v>
      </c>
      <c r="AA58" s="177">
        <f t="shared" si="5"/>
        <v>0</v>
      </c>
      <c r="AB58" s="177">
        <f t="shared" si="5"/>
        <v>0</v>
      </c>
      <c r="AC58" s="177">
        <f t="shared" si="5"/>
        <v>0</v>
      </c>
      <c r="AD58" s="177">
        <f t="shared" si="5"/>
        <v>0</v>
      </c>
      <c r="AE58" s="177">
        <f t="shared" si="5"/>
        <v>0</v>
      </c>
      <c r="AF58" s="177">
        <f t="shared" si="5"/>
        <v>0</v>
      </c>
      <c r="AG58" s="177"/>
      <c r="AH58" s="24"/>
    </row>
    <row r="59" spans="1:34" ht="23.25">
      <c r="A59" s="9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 t="s">
        <v>30</v>
      </c>
      <c r="AH59" s="24"/>
    </row>
    <row r="60" spans="1:34" ht="23.25">
      <c r="A60" s="10" t="s">
        <v>22</v>
      </c>
      <c r="B60" s="177">
        <f aca="true" t="shared" si="6" ref="B60:AF60">SUM(B56:B58)</f>
        <v>0</v>
      </c>
      <c r="C60" s="177">
        <f t="shared" si="6"/>
        <v>0</v>
      </c>
      <c r="D60" s="177">
        <f t="shared" si="6"/>
        <v>0</v>
      </c>
      <c r="E60" s="177">
        <f t="shared" si="6"/>
        <v>0</v>
      </c>
      <c r="F60" s="177">
        <f t="shared" si="6"/>
        <v>0</v>
      </c>
      <c r="G60" s="177">
        <f t="shared" si="6"/>
        <v>0</v>
      </c>
      <c r="H60" s="177">
        <f t="shared" si="6"/>
        <v>0</v>
      </c>
      <c r="I60" s="177">
        <f t="shared" si="6"/>
        <v>0</v>
      </c>
      <c r="J60" s="177">
        <f t="shared" si="6"/>
        <v>0</v>
      </c>
      <c r="K60" s="177">
        <f t="shared" si="6"/>
        <v>0</v>
      </c>
      <c r="L60" s="177">
        <f t="shared" si="6"/>
        <v>0</v>
      </c>
      <c r="M60" s="177">
        <f t="shared" si="6"/>
        <v>0</v>
      </c>
      <c r="N60" s="177">
        <f t="shared" si="6"/>
        <v>0</v>
      </c>
      <c r="O60" s="177">
        <f t="shared" si="6"/>
        <v>0</v>
      </c>
      <c r="P60" s="177">
        <f t="shared" si="6"/>
        <v>0</v>
      </c>
      <c r="Q60" s="177">
        <f t="shared" si="6"/>
        <v>0</v>
      </c>
      <c r="R60" s="177">
        <f t="shared" si="6"/>
        <v>0</v>
      </c>
      <c r="S60" s="177">
        <f t="shared" si="6"/>
        <v>0</v>
      </c>
      <c r="T60" s="177">
        <f t="shared" si="6"/>
        <v>0</v>
      </c>
      <c r="U60" s="177">
        <f t="shared" si="6"/>
        <v>0</v>
      </c>
      <c r="V60" s="177">
        <f t="shared" si="6"/>
        <v>0</v>
      </c>
      <c r="W60" s="177">
        <f t="shared" si="6"/>
        <v>0</v>
      </c>
      <c r="X60" s="177">
        <f t="shared" si="6"/>
        <v>0</v>
      </c>
      <c r="Y60" s="177">
        <f t="shared" si="6"/>
        <v>0</v>
      </c>
      <c r="Z60" s="177">
        <f t="shared" si="6"/>
        <v>0</v>
      </c>
      <c r="AA60" s="177">
        <f t="shared" si="6"/>
        <v>0</v>
      </c>
      <c r="AB60" s="177">
        <f t="shared" si="6"/>
        <v>0</v>
      </c>
      <c r="AC60" s="177">
        <f t="shared" si="6"/>
        <v>0</v>
      </c>
      <c r="AD60" s="177">
        <f t="shared" si="6"/>
        <v>0</v>
      </c>
      <c r="AE60" s="177">
        <f t="shared" si="6"/>
        <v>0</v>
      </c>
      <c r="AF60" s="177">
        <f t="shared" si="6"/>
        <v>0</v>
      </c>
      <c r="AG60" s="177">
        <f>SUM(B60:AF60)/31</f>
        <v>0</v>
      </c>
      <c r="AH60" s="24"/>
    </row>
    <row r="61" spans="1:34" ht="20.25">
      <c r="A61" s="10"/>
      <c r="B61" s="13"/>
      <c r="C61" s="23"/>
      <c r="D61" s="23"/>
      <c r="E61" s="23"/>
      <c r="F61" s="23"/>
      <c r="G61" s="23"/>
      <c r="H61" s="23"/>
      <c r="I61" s="13"/>
      <c r="J61" s="13"/>
      <c r="K61" s="13"/>
      <c r="L61" s="13"/>
      <c r="M61" s="13"/>
      <c r="N61" s="13"/>
      <c r="O61" s="13"/>
      <c r="P61" s="13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</row>
    <row r="62" spans="1:34" ht="20.25">
      <c r="A62" s="1" t="s">
        <v>20</v>
      </c>
      <c r="B62" s="15"/>
      <c r="C62" s="15"/>
      <c r="D62" s="15"/>
      <c r="E62" s="15"/>
      <c r="F62" s="15"/>
      <c r="G62" s="15"/>
      <c r="H62" s="15"/>
      <c r="I62" s="22"/>
      <c r="J62" s="22"/>
      <c r="K62" s="22"/>
      <c r="L62" s="22"/>
      <c r="M62" s="22"/>
      <c r="N62" s="22"/>
      <c r="O62" s="22"/>
      <c r="P62" s="22"/>
      <c r="Q62" s="23"/>
      <c r="R62" s="23"/>
      <c r="S62" s="15"/>
      <c r="T62" s="15"/>
      <c r="U62" s="15"/>
      <c r="V62" s="15"/>
      <c r="W62" s="15"/>
      <c r="X62" s="15"/>
      <c r="Y62" s="15"/>
      <c r="Z62" s="22"/>
      <c r="AA62" s="22"/>
      <c r="AB62" s="22"/>
      <c r="AC62" s="22"/>
      <c r="AD62" s="22"/>
      <c r="AE62" s="22"/>
      <c r="AF62" s="22"/>
      <c r="AG62" s="22"/>
      <c r="AH62" s="24"/>
    </row>
    <row r="63" spans="2:34" ht="20.25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</row>
    <row r="64" spans="1:34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  <c r="Q64" s="8"/>
      <c r="R64" s="8"/>
      <c r="S64" s="9"/>
      <c r="T64" s="9"/>
      <c r="U64" s="9"/>
      <c r="V64" s="9"/>
      <c r="W64" s="9"/>
      <c r="X64" s="9"/>
      <c r="Y64" s="9"/>
      <c r="Z64" s="14"/>
      <c r="AA64" s="14"/>
      <c r="AB64" s="14"/>
      <c r="AC64" s="14"/>
      <c r="AD64" s="14"/>
      <c r="AE64" s="14"/>
      <c r="AF64" s="14"/>
      <c r="AG64" s="14"/>
      <c r="AH64" s="10"/>
    </row>
    <row r="65" spans="1:16" ht="20.25">
      <c r="A65" s="9"/>
      <c r="B65" s="9"/>
      <c r="C65" s="9"/>
      <c r="D65" s="9"/>
      <c r="E65" s="9"/>
      <c r="F65" s="9"/>
      <c r="G65" s="9"/>
      <c r="H65" s="9"/>
      <c r="I65" s="14"/>
      <c r="J65" s="14"/>
      <c r="K65" s="14"/>
      <c r="L65" s="14"/>
      <c r="M65" s="14"/>
      <c r="N65" s="14"/>
      <c r="O65" s="14"/>
      <c r="P65" s="14"/>
    </row>
    <row r="74" ht="20.25">
      <c r="AH74" s="10"/>
    </row>
    <row r="75" ht="20.25">
      <c r="AH75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4"/>
  <sheetViews>
    <sheetView zoomScale="55" zoomScaleNormal="55" zoomScalePageLayoutView="0"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53" sqref="B53:C53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1" width="8.4453125" style="16" customWidth="1"/>
    <col min="32" max="32" width="13.6640625" style="16" customWidth="1"/>
    <col min="33" max="33" width="8.77734375" style="16" customWidth="1"/>
  </cols>
  <sheetData>
    <row r="1" spans="1:33" ht="2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40490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0.25">
      <c r="A3" s="4" t="s">
        <v>21</v>
      </c>
      <c r="Z3" s="5"/>
      <c r="AA3" s="4"/>
      <c r="AB3" s="5"/>
      <c r="AC3" s="5"/>
      <c r="AD3" s="5"/>
      <c r="AE3" s="5"/>
      <c r="AF3" s="5"/>
      <c r="AG3" s="3"/>
    </row>
    <row r="4" spans="1:35" ht="23.25">
      <c r="A4" s="7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8"/>
      <c r="AH4" s="8"/>
      <c r="AI4" s="8"/>
    </row>
    <row r="5" spans="1:33" ht="23.25">
      <c r="A5" s="9"/>
      <c r="B5" s="108">
        <v>1</v>
      </c>
      <c r="C5" s="108">
        <v>2</v>
      </c>
      <c r="D5" s="108">
        <v>3</v>
      </c>
      <c r="E5" s="108">
        <v>4</v>
      </c>
      <c r="F5" s="108">
        <v>5</v>
      </c>
      <c r="G5" s="108">
        <v>6</v>
      </c>
      <c r="H5" s="108">
        <v>7</v>
      </c>
      <c r="I5" s="108">
        <v>8</v>
      </c>
      <c r="J5" s="108">
        <v>9</v>
      </c>
      <c r="K5" s="108">
        <v>10</v>
      </c>
      <c r="L5" s="108">
        <v>11</v>
      </c>
      <c r="M5" s="108">
        <v>12</v>
      </c>
      <c r="N5" s="108">
        <v>13</v>
      </c>
      <c r="O5" s="108">
        <v>14</v>
      </c>
      <c r="P5" s="108">
        <v>15</v>
      </c>
      <c r="Q5" s="127">
        <v>16</v>
      </c>
      <c r="R5" s="127">
        <v>17</v>
      </c>
      <c r="S5" s="110">
        <v>18</v>
      </c>
      <c r="T5" s="110">
        <v>19</v>
      </c>
      <c r="U5" s="110">
        <v>20</v>
      </c>
      <c r="V5" s="110">
        <v>21</v>
      </c>
      <c r="W5" s="110">
        <v>22</v>
      </c>
      <c r="X5" s="110">
        <v>23</v>
      </c>
      <c r="Y5" s="110">
        <v>24</v>
      </c>
      <c r="Z5" s="127">
        <v>25</v>
      </c>
      <c r="AA5" s="127">
        <v>26</v>
      </c>
      <c r="AB5" s="127">
        <v>27</v>
      </c>
      <c r="AC5" s="127">
        <v>28</v>
      </c>
      <c r="AD5" s="127">
        <v>29</v>
      </c>
      <c r="AE5" s="127">
        <v>30</v>
      </c>
      <c r="AF5" s="127"/>
      <c r="AG5" s="3"/>
    </row>
    <row r="6" spans="1:33" ht="23.25">
      <c r="A6" s="10" t="s">
        <v>0</v>
      </c>
      <c r="B6" s="119"/>
      <c r="C6" s="119"/>
      <c r="D6" s="119"/>
      <c r="E6" s="119"/>
      <c r="F6" s="119"/>
      <c r="G6" s="119"/>
      <c r="H6" s="119"/>
      <c r="I6" s="114"/>
      <c r="J6" s="114"/>
      <c r="K6" s="114"/>
      <c r="L6" s="114"/>
      <c r="M6" s="114"/>
      <c r="N6" s="114"/>
      <c r="O6" s="114"/>
      <c r="P6" s="114"/>
      <c r="Q6" s="84"/>
      <c r="R6" s="84"/>
      <c r="S6" s="103"/>
      <c r="T6" s="103"/>
      <c r="U6" s="103"/>
      <c r="V6" s="103"/>
      <c r="W6" s="103"/>
      <c r="X6" s="103"/>
      <c r="Y6" s="103"/>
      <c r="Z6" s="84"/>
      <c r="AA6" s="84"/>
      <c r="AB6" s="84"/>
      <c r="AC6" s="84"/>
      <c r="AD6" s="84"/>
      <c r="AE6" s="84"/>
      <c r="AF6" s="84"/>
      <c r="AG6" s="26"/>
    </row>
    <row r="7" spans="1:33" ht="23.25">
      <c r="A7" s="9"/>
      <c r="B7" s="103"/>
      <c r="C7" s="103"/>
      <c r="D7" s="103"/>
      <c r="E7" s="103"/>
      <c r="F7" s="103"/>
      <c r="G7" s="103"/>
      <c r="H7" s="103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27"/>
    </row>
    <row r="8" spans="1:33" ht="23.25">
      <c r="A8" s="9" t="s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23"/>
    </row>
    <row r="9" spans="1:33" ht="23.25">
      <c r="A9" s="9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24"/>
    </row>
    <row r="10" spans="1:33" ht="24" thickBot="1">
      <c r="A10" s="9" t="s">
        <v>2</v>
      </c>
      <c r="B10" s="84"/>
      <c r="C10" s="8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120"/>
      <c r="AG10" s="24"/>
    </row>
    <row r="11" spans="1:33" ht="23.25">
      <c r="A11" s="9"/>
      <c r="B11" s="116"/>
      <c r="C11" s="116"/>
      <c r="D11" s="120"/>
      <c r="E11" s="84"/>
      <c r="F11" s="84"/>
      <c r="G11" s="84"/>
      <c r="H11" s="84"/>
      <c r="I11" s="84"/>
      <c r="J11" s="120"/>
      <c r="K11" s="120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121" t="s">
        <v>30</v>
      </c>
      <c r="AG11" s="15"/>
    </row>
    <row r="12" spans="1:33" ht="24" thickBot="1">
      <c r="A12" s="9"/>
      <c r="B12" s="118">
        <f aca="true" t="shared" si="0" ref="B12:AE12">SUM(B8:B10)</f>
        <v>0</v>
      </c>
      <c r="C12" s="118">
        <f t="shared" si="0"/>
        <v>0</v>
      </c>
      <c r="D12" s="118">
        <f t="shared" si="0"/>
        <v>0</v>
      </c>
      <c r="E12" s="118">
        <f t="shared" si="0"/>
        <v>0</v>
      </c>
      <c r="F12" s="118">
        <f t="shared" si="0"/>
        <v>0</v>
      </c>
      <c r="G12" s="118">
        <f t="shared" si="0"/>
        <v>0</v>
      </c>
      <c r="H12" s="118">
        <f t="shared" si="0"/>
        <v>0</v>
      </c>
      <c r="I12" s="118">
        <f t="shared" si="0"/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0</v>
      </c>
      <c r="P12" s="118">
        <f t="shared" si="0"/>
        <v>0</v>
      </c>
      <c r="Q12" s="118">
        <f t="shared" si="0"/>
        <v>0</v>
      </c>
      <c r="R12" s="118">
        <f t="shared" si="0"/>
        <v>0</v>
      </c>
      <c r="S12" s="118">
        <f t="shared" si="0"/>
        <v>0</v>
      </c>
      <c r="T12" s="118">
        <f t="shared" si="0"/>
        <v>0</v>
      </c>
      <c r="U12" s="118">
        <f t="shared" si="0"/>
        <v>0</v>
      </c>
      <c r="V12" s="118">
        <f t="shared" si="0"/>
        <v>0</v>
      </c>
      <c r="W12" s="118">
        <f t="shared" si="0"/>
        <v>0</v>
      </c>
      <c r="X12" s="118">
        <f t="shared" si="0"/>
        <v>0</v>
      </c>
      <c r="Y12" s="118">
        <f t="shared" si="0"/>
        <v>0</v>
      </c>
      <c r="Z12" s="118">
        <f t="shared" si="0"/>
        <v>0</v>
      </c>
      <c r="AA12" s="118">
        <f t="shared" si="0"/>
        <v>0</v>
      </c>
      <c r="AB12" s="118">
        <f t="shared" si="0"/>
        <v>0</v>
      </c>
      <c r="AC12" s="118">
        <f t="shared" si="0"/>
        <v>0</v>
      </c>
      <c r="AD12" s="118">
        <f t="shared" si="0"/>
        <v>0</v>
      </c>
      <c r="AE12" s="118">
        <f t="shared" si="0"/>
        <v>0</v>
      </c>
      <c r="AF12" s="122">
        <f>SUM(B12:AE12)/30</f>
        <v>0</v>
      </c>
      <c r="AG12" s="24"/>
    </row>
    <row r="13" spans="1:33" ht="23.25">
      <c r="A13" s="10" t="s">
        <v>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24"/>
    </row>
    <row r="14" spans="1:33" ht="23.25">
      <c r="A14" s="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119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24"/>
    </row>
    <row r="15" spans="1:33" ht="23.25">
      <c r="A15" s="9" t="s">
        <v>19</v>
      </c>
      <c r="B15" s="128"/>
      <c r="C15" s="128"/>
      <c r="D15" s="128"/>
      <c r="E15" s="128"/>
      <c r="F15" s="128"/>
      <c r="G15" s="128"/>
      <c r="H15" s="128"/>
      <c r="I15" s="128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24"/>
    </row>
    <row r="16" spans="1:33" ht="23.25">
      <c r="A16" s="9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24"/>
    </row>
    <row r="17" spans="1:33" ht="23.25">
      <c r="A17" s="8" t="s">
        <v>28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24"/>
    </row>
    <row r="18" spans="1:33" ht="23.25">
      <c r="A18" s="9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24"/>
    </row>
    <row r="19" spans="1:33" ht="23.25">
      <c r="A19" s="9" t="s">
        <v>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24"/>
    </row>
    <row r="20" spans="1:33" ht="23.25">
      <c r="A20" s="9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24"/>
    </row>
    <row r="21" spans="1:33" ht="23.25">
      <c r="A21" s="9" t="s">
        <v>6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24"/>
    </row>
    <row r="22" spans="1:33" ht="23.25">
      <c r="A22" s="9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24"/>
    </row>
    <row r="23" spans="1:33" ht="24" thickBot="1">
      <c r="A23" s="9" t="s">
        <v>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24"/>
    </row>
    <row r="24" spans="1:33" ht="23.25">
      <c r="A24" s="9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9" t="s">
        <v>30</v>
      </c>
      <c r="AG24" s="15"/>
    </row>
    <row r="25" spans="1:33" ht="24" thickBot="1">
      <c r="A25" s="9"/>
      <c r="B25" s="105">
        <f aca="true" t="shared" si="1" ref="B25:AE25">SUM(B15:B24)</f>
        <v>0</v>
      </c>
      <c r="C25" s="105">
        <f t="shared" si="1"/>
        <v>0</v>
      </c>
      <c r="D25" s="105">
        <f t="shared" si="1"/>
        <v>0</v>
      </c>
      <c r="E25" s="105">
        <f t="shared" si="1"/>
        <v>0</v>
      </c>
      <c r="F25" s="105">
        <f t="shared" si="1"/>
        <v>0</v>
      </c>
      <c r="G25" s="105">
        <f t="shared" si="1"/>
        <v>0</v>
      </c>
      <c r="H25" s="105">
        <f t="shared" si="1"/>
        <v>0</v>
      </c>
      <c r="I25" s="105">
        <f t="shared" si="1"/>
        <v>0</v>
      </c>
      <c r="J25" s="105">
        <f t="shared" si="1"/>
        <v>0</v>
      </c>
      <c r="K25" s="105">
        <f t="shared" si="1"/>
        <v>0</v>
      </c>
      <c r="L25" s="105">
        <f t="shared" si="1"/>
        <v>0</v>
      </c>
      <c r="M25" s="105">
        <f t="shared" si="1"/>
        <v>0</v>
      </c>
      <c r="N25" s="105">
        <f t="shared" si="1"/>
        <v>0</v>
      </c>
      <c r="O25" s="105">
        <f t="shared" si="1"/>
        <v>0</v>
      </c>
      <c r="P25" s="105">
        <f t="shared" si="1"/>
        <v>0</v>
      </c>
      <c r="Q25" s="105">
        <f t="shared" si="1"/>
        <v>0</v>
      </c>
      <c r="R25" s="105">
        <f t="shared" si="1"/>
        <v>0</v>
      </c>
      <c r="S25" s="105">
        <f t="shared" si="1"/>
        <v>0</v>
      </c>
      <c r="T25" s="105">
        <f t="shared" si="1"/>
        <v>0</v>
      </c>
      <c r="U25" s="105">
        <f t="shared" si="1"/>
        <v>0</v>
      </c>
      <c r="V25" s="105">
        <f t="shared" si="1"/>
        <v>0</v>
      </c>
      <c r="W25" s="105">
        <f t="shared" si="1"/>
        <v>0</v>
      </c>
      <c r="X25" s="105">
        <f t="shared" si="1"/>
        <v>0</v>
      </c>
      <c r="Y25" s="105">
        <f t="shared" si="1"/>
        <v>0</v>
      </c>
      <c r="Z25" s="105">
        <f t="shared" si="1"/>
        <v>0</v>
      </c>
      <c r="AA25" s="105">
        <f t="shared" si="1"/>
        <v>0</v>
      </c>
      <c r="AB25" s="105">
        <f t="shared" si="1"/>
        <v>0</v>
      </c>
      <c r="AC25" s="105">
        <f t="shared" si="1"/>
        <v>0</v>
      </c>
      <c r="AD25" s="105">
        <f t="shared" si="1"/>
        <v>0</v>
      </c>
      <c r="AE25" s="105">
        <f t="shared" si="1"/>
        <v>0</v>
      </c>
      <c r="AF25" s="122">
        <f>SUM(B25:AE25)/30</f>
        <v>0</v>
      </c>
      <c r="AG25" s="24"/>
    </row>
    <row r="26" spans="1:33" ht="23.25">
      <c r="A26" s="21" t="s">
        <v>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24"/>
    </row>
    <row r="27" spans="1:33" ht="23.25">
      <c r="A27" s="9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24"/>
    </row>
    <row r="28" spans="1:33" ht="23.25">
      <c r="A28" s="9" t="s">
        <v>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24"/>
    </row>
    <row r="29" spans="1:33" ht="23.25">
      <c r="A29" s="9" t="s">
        <v>10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24"/>
    </row>
    <row r="30" spans="1:33" ht="23.25">
      <c r="A30" s="9" t="s">
        <v>25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24"/>
    </row>
    <row r="31" spans="1:33" ht="23.25">
      <c r="A31" s="9" t="s">
        <v>24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84"/>
      <c r="AG31" s="24"/>
    </row>
    <row r="32" spans="1:33" ht="23.25">
      <c r="A32" s="9" t="s">
        <v>26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84"/>
      <c r="AG32" s="24"/>
    </row>
    <row r="33" spans="1:33" ht="23.25">
      <c r="A33" s="9" t="s">
        <v>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84"/>
      <c r="AG33" s="24"/>
    </row>
    <row r="34" spans="1:33" ht="23.25">
      <c r="A34" s="9" t="s">
        <v>18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24"/>
    </row>
    <row r="35" spans="1:33" ht="23.25">
      <c r="A35" s="9" t="s">
        <v>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84"/>
      <c r="AG35" s="15"/>
    </row>
    <row r="36" spans="1:33" ht="23.25">
      <c r="A36" s="9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24"/>
    </row>
    <row r="37" spans="1:33" ht="24" thickBot="1">
      <c r="A37" s="9" t="s">
        <v>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120"/>
      <c r="AG37" s="24"/>
    </row>
    <row r="38" spans="1:33" ht="23.25">
      <c r="A38" s="9"/>
      <c r="B38" s="84"/>
      <c r="C38" s="84"/>
      <c r="D38" s="116"/>
      <c r="E38" s="84"/>
      <c r="F38" s="116"/>
      <c r="G38" s="116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121" t="s">
        <v>30</v>
      </c>
      <c r="AG38" s="24"/>
    </row>
    <row r="39" spans="1:33" ht="24" thickBot="1">
      <c r="A39" s="9"/>
      <c r="B39" s="118">
        <f aca="true" t="shared" si="2" ref="B39:AE39">SUM(B28+B34+B35+B36+B37)</f>
        <v>0</v>
      </c>
      <c r="C39" s="118">
        <f t="shared" si="2"/>
        <v>0</v>
      </c>
      <c r="D39" s="118">
        <f t="shared" si="2"/>
        <v>0</v>
      </c>
      <c r="E39" s="118">
        <f t="shared" si="2"/>
        <v>0</v>
      </c>
      <c r="F39" s="118">
        <f t="shared" si="2"/>
        <v>0</v>
      </c>
      <c r="G39" s="118">
        <f t="shared" si="2"/>
        <v>0</v>
      </c>
      <c r="H39" s="118">
        <f t="shared" si="2"/>
        <v>0</v>
      </c>
      <c r="I39" s="118">
        <f t="shared" si="2"/>
        <v>0</v>
      </c>
      <c r="J39" s="118">
        <f t="shared" si="2"/>
        <v>0</v>
      </c>
      <c r="K39" s="118">
        <f t="shared" si="2"/>
        <v>0</v>
      </c>
      <c r="L39" s="118">
        <f t="shared" si="2"/>
        <v>0</v>
      </c>
      <c r="M39" s="118">
        <f t="shared" si="2"/>
        <v>0</v>
      </c>
      <c r="N39" s="118">
        <f t="shared" si="2"/>
        <v>0</v>
      </c>
      <c r="O39" s="118">
        <f t="shared" si="2"/>
        <v>0</v>
      </c>
      <c r="P39" s="118">
        <f t="shared" si="2"/>
        <v>0</v>
      </c>
      <c r="Q39" s="118">
        <f t="shared" si="2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18">
        <f t="shared" si="2"/>
        <v>0</v>
      </c>
      <c r="V39" s="118">
        <f t="shared" si="2"/>
        <v>0</v>
      </c>
      <c r="W39" s="118">
        <f t="shared" si="2"/>
        <v>0</v>
      </c>
      <c r="X39" s="118">
        <f t="shared" si="2"/>
        <v>0</v>
      </c>
      <c r="Y39" s="118">
        <f t="shared" si="2"/>
        <v>0</v>
      </c>
      <c r="Z39" s="118">
        <f t="shared" si="2"/>
        <v>0</v>
      </c>
      <c r="AA39" s="118">
        <f t="shared" si="2"/>
        <v>0</v>
      </c>
      <c r="AB39" s="118">
        <f t="shared" si="2"/>
        <v>0</v>
      </c>
      <c r="AC39" s="118">
        <f t="shared" si="2"/>
        <v>0</v>
      </c>
      <c r="AD39" s="118">
        <f t="shared" si="2"/>
        <v>0</v>
      </c>
      <c r="AE39" s="118">
        <f t="shared" si="2"/>
        <v>0</v>
      </c>
      <c r="AF39" s="122">
        <f>SUM(B39:AE39)/30</f>
        <v>0</v>
      </c>
      <c r="AG39" s="24"/>
    </row>
    <row r="40" spans="1:33" ht="23.25">
      <c r="A40" s="10" t="s">
        <v>12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24"/>
    </row>
    <row r="41" spans="1:33" ht="23.25">
      <c r="A41" s="10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24"/>
    </row>
    <row r="42" spans="1:33" ht="23.25">
      <c r="A42" s="9" t="s">
        <v>13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24"/>
    </row>
    <row r="43" spans="1:33" ht="23.25">
      <c r="A43" s="8" t="s">
        <v>33</v>
      </c>
      <c r="B43" s="84"/>
      <c r="C43" s="84"/>
      <c r="D43" s="84"/>
      <c r="E43" s="84"/>
      <c r="F43" s="84"/>
      <c r="G43" s="84"/>
      <c r="H43" s="84"/>
      <c r="I43" s="103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24"/>
    </row>
    <row r="44" spans="1:33" ht="23.25">
      <c r="A44" s="9" t="s">
        <v>4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24"/>
    </row>
    <row r="45" spans="1:33" ht="23.25">
      <c r="A45" s="9"/>
      <c r="B45" s="84"/>
      <c r="C45" s="84"/>
      <c r="D45" s="84"/>
      <c r="E45" s="84"/>
      <c r="F45" s="84"/>
      <c r="G45" s="84"/>
      <c r="H45" s="84"/>
      <c r="I45" s="103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24"/>
    </row>
    <row r="46" spans="1:33" ht="23.25">
      <c r="A46" s="9" t="s">
        <v>14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24"/>
    </row>
    <row r="47" spans="1:33" ht="23.25">
      <c r="A47" s="9"/>
      <c r="B47" s="84"/>
      <c r="C47" s="84"/>
      <c r="D47" s="84"/>
      <c r="E47" s="84"/>
      <c r="F47" s="84"/>
      <c r="G47" s="84"/>
      <c r="H47" s="84"/>
      <c r="I47" s="103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24"/>
    </row>
    <row r="48" spans="1:33" ht="24" thickBot="1">
      <c r="A48" s="9" t="s">
        <v>11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120"/>
      <c r="AG48" s="24"/>
    </row>
    <row r="49" spans="1:33" ht="23.25">
      <c r="A49" s="9"/>
      <c r="B49" s="125"/>
      <c r="C49" s="125"/>
      <c r="D49" s="116"/>
      <c r="E49" s="84"/>
      <c r="F49" s="116"/>
      <c r="G49" s="116"/>
      <c r="H49" s="116"/>
      <c r="I49" s="84"/>
      <c r="J49" s="84"/>
      <c r="K49" s="116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121" t="s">
        <v>30</v>
      </c>
      <c r="AG49" s="24"/>
    </row>
    <row r="50" spans="1:33" ht="24" thickBot="1">
      <c r="A50" s="9"/>
      <c r="B50" s="118">
        <f aca="true" t="shared" si="3" ref="B50:V50">SUM(B42:B48)</f>
        <v>0</v>
      </c>
      <c r="C50" s="118">
        <f t="shared" si="3"/>
        <v>0</v>
      </c>
      <c r="D50" s="118">
        <f t="shared" si="3"/>
        <v>0</v>
      </c>
      <c r="E50" s="118">
        <f t="shared" si="3"/>
        <v>0</v>
      </c>
      <c r="F50" s="118">
        <f t="shared" si="3"/>
        <v>0</v>
      </c>
      <c r="G50" s="118">
        <f t="shared" si="3"/>
        <v>0</v>
      </c>
      <c r="H50" s="118">
        <f t="shared" si="3"/>
        <v>0</v>
      </c>
      <c r="I50" s="118">
        <f t="shared" si="3"/>
        <v>0</v>
      </c>
      <c r="J50" s="118">
        <f t="shared" si="3"/>
        <v>0</v>
      </c>
      <c r="K50" s="118">
        <f t="shared" si="3"/>
        <v>0</v>
      </c>
      <c r="L50" s="118">
        <f t="shared" si="3"/>
        <v>0</v>
      </c>
      <c r="M50" s="118">
        <f t="shared" si="3"/>
        <v>0</v>
      </c>
      <c r="N50" s="118">
        <f t="shared" si="3"/>
        <v>0</v>
      </c>
      <c r="O50" s="118">
        <f t="shared" si="3"/>
        <v>0</v>
      </c>
      <c r="P50" s="118">
        <f t="shared" si="3"/>
        <v>0</v>
      </c>
      <c r="Q50" s="118">
        <f t="shared" si="3"/>
        <v>0</v>
      </c>
      <c r="R50" s="118">
        <f t="shared" si="3"/>
        <v>0</v>
      </c>
      <c r="S50" s="118">
        <f t="shared" si="3"/>
        <v>0</v>
      </c>
      <c r="T50" s="118">
        <f t="shared" si="3"/>
        <v>0</v>
      </c>
      <c r="U50" s="118">
        <f t="shared" si="3"/>
        <v>0</v>
      </c>
      <c r="V50" s="118">
        <f t="shared" si="3"/>
        <v>0</v>
      </c>
      <c r="W50" s="118">
        <f aca="true" t="shared" si="4" ref="W50:AE50">SUM(W43:W48)</f>
        <v>0</v>
      </c>
      <c r="X50" s="118">
        <f t="shared" si="4"/>
        <v>0</v>
      </c>
      <c r="Y50" s="118">
        <f t="shared" si="4"/>
        <v>0</v>
      </c>
      <c r="Z50" s="118">
        <f t="shared" si="4"/>
        <v>0</v>
      </c>
      <c r="AA50" s="118">
        <f t="shared" si="4"/>
        <v>0</v>
      </c>
      <c r="AB50" s="118">
        <f t="shared" si="4"/>
        <v>0</v>
      </c>
      <c r="AC50" s="118">
        <f t="shared" si="4"/>
        <v>0</v>
      </c>
      <c r="AD50" s="118">
        <f t="shared" si="4"/>
        <v>0</v>
      </c>
      <c r="AE50" s="118">
        <f t="shared" si="4"/>
        <v>0</v>
      </c>
      <c r="AF50" s="122">
        <f>SUM(B50:AE50)/30</f>
        <v>0</v>
      </c>
      <c r="AG50" s="24"/>
    </row>
    <row r="51" spans="1:33" ht="24" thickBot="1">
      <c r="A51" s="10" t="s">
        <v>15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15"/>
    </row>
    <row r="52" spans="1:33" ht="23.25">
      <c r="A52" s="9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121" t="s">
        <v>30</v>
      </c>
      <c r="AG52" s="15"/>
    </row>
    <row r="53" spans="1:33" ht="24" thickBot="1">
      <c r="A53" s="9" t="s">
        <v>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122">
        <f>SUM(B53:AE53)/30</f>
        <v>0</v>
      </c>
      <c r="AG53" s="24"/>
    </row>
    <row r="54" spans="1:33" ht="23.25">
      <c r="A54" s="9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24"/>
    </row>
    <row r="55" spans="1:33" ht="23.25">
      <c r="A55" s="9" t="s">
        <v>16</v>
      </c>
      <c r="B55" s="84">
        <f aca="true" t="shared" si="5" ref="B55:AE55">SUM(B12+B25+B39+B50+B53)</f>
        <v>0</v>
      </c>
      <c r="C55" s="84">
        <f t="shared" si="5"/>
        <v>0</v>
      </c>
      <c r="D55" s="84">
        <f t="shared" si="5"/>
        <v>0</v>
      </c>
      <c r="E55" s="84">
        <f t="shared" si="5"/>
        <v>0</v>
      </c>
      <c r="F55" s="84">
        <f t="shared" si="5"/>
        <v>0</v>
      </c>
      <c r="G55" s="84">
        <f t="shared" si="5"/>
        <v>0</v>
      </c>
      <c r="H55" s="84">
        <f t="shared" si="5"/>
        <v>0</v>
      </c>
      <c r="I55" s="84">
        <f t="shared" si="5"/>
        <v>0</v>
      </c>
      <c r="J55" s="84">
        <f t="shared" si="5"/>
        <v>0</v>
      </c>
      <c r="K55" s="84">
        <f t="shared" si="5"/>
        <v>0</v>
      </c>
      <c r="L55" s="84">
        <f t="shared" si="5"/>
        <v>0</v>
      </c>
      <c r="M55" s="84">
        <f t="shared" si="5"/>
        <v>0</v>
      </c>
      <c r="N55" s="84">
        <f t="shared" si="5"/>
        <v>0</v>
      </c>
      <c r="O55" s="84">
        <f t="shared" si="5"/>
        <v>0</v>
      </c>
      <c r="P55" s="84">
        <f t="shared" si="5"/>
        <v>0</v>
      </c>
      <c r="Q55" s="84">
        <f t="shared" si="5"/>
        <v>0</v>
      </c>
      <c r="R55" s="84">
        <f t="shared" si="5"/>
        <v>0</v>
      </c>
      <c r="S55" s="84">
        <f t="shared" si="5"/>
        <v>0</v>
      </c>
      <c r="T55" s="84">
        <f t="shared" si="5"/>
        <v>0</v>
      </c>
      <c r="U55" s="84">
        <f t="shared" si="5"/>
        <v>0</v>
      </c>
      <c r="V55" s="84">
        <f t="shared" si="5"/>
        <v>0</v>
      </c>
      <c r="W55" s="84">
        <f t="shared" si="5"/>
        <v>0</v>
      </c>
      <c r="X55" s="84">
        <f t="shared" si="5"/>
        <v>0</v>
      </c>
      <c r="Y55" s="84">
        <f t="shared" si="5"/>
        <v>0</v>
      </c>
      <c r="Z55" s="84">
        <f t="shared" si="5"/>
        <v>0</v>
      </c>
      <c r="AA55" s="84">
        <f t="shared" si="5"/>
        <v>0</v>
      </c>
      <c r="AB55" s="84">
        <f t="shared" si="5"/>
        <v>0</v>
      </c>
      <c r="AC55" s="84">
        <f t="shared" si="5"/>
        <v>0</v>
      </c>
      <c r="AD55" s="84">
        <f t="shared" si="5"/>
        <v>0</v>
      </c>
      <c r="AE55" s="84">
        <f t="shared" si="5"/>
        <v>0</v>
      </c>
      <c r="AF55" s="84"/>
      <c r="AG55" s="24"/>
    </row>
    <row r="56" spans="1:33" ht="23.25">
      <c r="A56" s="9"/>
      <c r="B56" s="103"/>
      <c r="C56" s="119"/>
      <c r="D56" s="103"/>
      <c r="E56" s="84"/>
      <c r="F56" s="103"/>
      <c r="G56" s="103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24"/>
    </row>
    <row r="57" spans="1:33" ht="24" thickBot="1">
      <c r="A57" s="9" t="s">
        <v>17</v>
      </c>
      <c r="B57" s="87">
        <f aca="true" t="shared" si="6" ref="B57:AE57">-SUM(B21+B23+B36+B37+B46+B48)</f>
        <v>0</v>
      </c>
      <c r="C57" s="87">
        <f t="shared" si="6"/>
        <v>0</v>
      </c>
      <c r="D57" s="87">
        <f t="shared" si="6"/>
        <v>0</v>
      </c>
      <c r="E57" s="87">
        <f t="shared" si="6"/>
        <v>0</v>
      </c>
      <c r="F57" s="87">
        <f t="shared" si="6"/>
        <v>0</v>
      </c>
      <c r="G57" s="87">
        <f t="shared" si="6"/>
        <v>0</v>
      </c>
      <c r="H57" s="87">
        <f t="shared" si="6"/>
        <v>0</v>
      </c>
      <c r="I57" s="87">
        <f t="shared" si="6"/>
        <v>0</v>
      </c>
      <c r="J57" s="87">
        <f t="shared" si="6"/>
        <v>0</v>
      </c>
      <c r="K57" s="87">
        <f t="shared" si="6"/>
        <v>0</v>
      </c>
      <c r="L57" s="87">
        <f t="shared" si="6"/>
        <v>0</v>
      </c>
      <c r="M57" s="87">
        <f t="shared" si="6"/>
        <v>0</v>
      </c>
      <c r="N57" s="87">
        <f t="shared" si="6"/>
        <v>0</v>
      </c>
      <c r="O57" s="87">
        <f t="shared" si="6"/>
        <v>0</v>
      </c>
      <c r="P57" s="87">
        <f t="shared" si="6"/>
        <v>0</v>
      </c>
      <c r="Q57" s="87">
        <f t="shared" si="6"/>
        <v>0</v>
      </c>
      <c r="R57" s="87">
        <f t="shared" si="6"/>
        <v>0</v>
      </c>
      <c r="S57" s="87">
        <f t="shared" si="6"/>
        <v>0</v>
      </c>
      <c r="T57" s="87">
        <f t="shared" si="6"/>
        <v>0</v>
      </c>
      <c r="U57" s="87">
        <f t="shared" si="6"/>
        <v>0</v>
      </c>
      <c r="V57" s="87">
        <f t="shared" si="6"/>
        <v>0</v>
      </c>
      <c r="W57" s="87">
        <f t="shared" si="6"/>
        <v>0</v>
      </c>
      <c r="X57" s="87">
        <f t="shared" si="6"/>
        <v>0</v>
      </c>
      <c r="Y57" s="87">
        <f t="shared" si="6"/>
        <v>0</v>
      </c>
      <c r="Z57" s="87">
        <f t="shared" si="6"/>
        <v>0</v>
      </c>
      <c r="AA57" s="87">
        <f t="shared" si="6"/>
        <v>0</v>
      </c>
      <c r="AB57" s="87">
        <f t="shared" si="6"/>
        <v>0</v>
      </c>
      <c r="AC57" s="87">
        <f t="shared" si="6"/>
        <v>0</v>
      </c>
      <c r="AD57" s="87">
        <f t="shared" si="6"/>
        <v>0</v>
      </c>
      <c r="AE57" s="87">
        <f t="shared" si="6"/>
        <v>0</v>
      </c>
      <c r="AF57" s="120"/>
      <c r="AG57" s="24"/>
    </row>
    <row r="58" spans="1:33" ht="23.25">
      <c r="A58" s="9"/>
      <c r="B58" s="103"/>
      <c r="C58" s="103"/>
      <c r="D58" s="126"/>
      <c r="E58" s="84"/>
      <c r="F58" s="103"/>
      <c r="G58" s="103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121" t="s">
        <v>30</v>
      </c>
      <c r="AG58" s="24"/>
    </row>
    <row r="59" spans="1:33" ht="24" thickBot="1">
      <c r="A59" s="10" t="s">
        <v>22</v>
      </c>
      <c r="B59" s="118">
        <f aca="true" t="shared" si="7" ref="B59:AE59">SUM(B55:B57)</f>
        <v>0</v>
      </c>
      <c r="C59" s="118">
        <f t="shared" si="7"/>
        <v>0</v>
      </c>
      <c r="D59" s="118">
        <f t="shared" si="7"/>
        <v>0</v>
      </c>
      <c r="E59" s="118">
        <f t="shared" si="7"/>
        <v>0</v>
      </c>
      <c r="F59" s="118">
        <f t="shared" si="7"/>
        <v>0</v>
      </c>
      <c r="G59" s="118">
        <f t="shared" si="7"/>
        <v>0</v>
      </c>
      <c r="H59" s="118">
        <f t="shared" si="7"/>
        <v>0</v>
      </c>
      <c r="I59" s="118">
        <f t="shared" si="7"/>
        <v>0</v>
      </c>
      <c r="J59" s="118">
        <f t="shared" si="7"/>
        <v>0</v>
      </c>
      <c r="K59" s="118">
        <f t="shared" si="7"/>
        <v>0</v>
      </c>
      <c r="L59" s="118">
        <f t="shared" si="7"/>
        <v>0</v>
      </c>
      <c r="M59" s="118">
        <f t="shared" si="7"/>
        <v>0</v>
      </c>
      <c r="N59" s="118">
        <f t="shared" si="7"/>
        <v>0</v>
      </c>
      <c r="O59" s="118">
        <f t="shared" si="7"/>
        <v>0</v>
      </c>
      <c r="P59" s="118">
        <f t="shared" si="7"/>
        <v>0</v>
      </c>
      <c r="Q59" s="118">
        <f t="shared" si="7"/>
        <v>0</v>
      </c>
      <c r="R59" s="118">
        <f t="shared" si="7"/>
        <v>0</v>
      </c>
      <c r="S59" s="118">
        <f t="shared" si="7"/>
        <v>0</v>
      </c>
      <c r="T59" s="118">
        <f t="shared" si="7"/>
        <v>0</v>
      </c>
      <c r="U59" s="118">
        <f t="shared" si="7"/>
        <v>0</v>
      </c>
      <c r="V59" s="118">
        <f t="shared" si="7"/>
        <v>0</v>
      </c>
      <c r="W59" s="118">
        <f t="shared" si="7"/>
        <v>0</v>
      </c>
      <c r="X59" s="118">
        <f t="shared" si="7"/>
        <v>0</v>
      </c>
      <c r="Y59" s="118">
        <f t="shared" si="7"/>
        <v>0</v>
      </c>
      <c r="Z59" s="118">
        <f t="shared" si="7"/>
        <v>0</v>
      </c>
      <c r="AA59" s="118">
        <f t="shared" si="7"/>
        <v>0</v>
      </c>
      <c r="AB59" s="118">
        <f t="shared" si="7"/>
        <v>0</v>
      </c>
      <c r="AC59" s="118">
        <f t="shared" si="7"/>
        <v>0</v>
      </c>
      <c r="AD59" s="118">
        <f t="shared" si="7"/>
        <v>0</v>
      </c>
      <c r="AE59" s="118">
        <f t="shared" si="7"/>
        <v>0</v>
      </c>
      <c r="AF59" s="122">
        <f>SUM(B59:AE59)/30</f>
        <v>0</v>
      </c>
      <c r="AG59" s="24"/>
    </row>
    <row r="60" spans="1:33" ht="20.25">
      <c r="A60" s="10"/>
      <c r="B60" s="13"/>
      <c r="C60" s="23"/>
      <c r="D60" s="23"/>
      <c r="E60" s="23"/>
      <c r="F60" s="23"/>
      <c r="G60" s="23"/>
      <c r="H60" s="23"/>
      <c r="I60" s="13"/>
      <c r="J60" s="13"/>
      <c r="K60" s="13"/>
      <c r="L60" s="13"/>
      <c r="M60" s="13"/>
      <c r="N60" s="13"/>
      <c r="O60" s="13"/>
      <c r="P60" s="13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ht="20.25">
      <c r="A61" s="1" t="s">
        <v>20</v>
      </c>
      <c r="B61" s="15"/>
      <c r="C61" s="15"/>
      <c r="D61" s="15"/>
      <c r="E61" s="15"/>
      <c r="F61" s="15"/>
      <c r="G61" s="15"/>
      <c r="H61" s="15"/>
      <c r="I61" s="22"/>
      <c r="J61" s="22"/>
      <c r="K61" s="22"/>
      <c r="L61" s="22"/>
      <c r="M61" s="22"/>
      <c r="N61" s="22"/>
      <c r="O61" s="22"/>
      <c r="P61" s="22"/>
      <c r="Q61" s="23"/>
      <c r="R61" s="23"/>
      <c r="S61" s="15"/>
      <c r="T61" s="15"/>
      <c r="U61" s="15"/>
      <c r="V61" s="15"/>
      <c r="W61" s="15"/>
      <c r="X61" s="15"/>
      <c r="Y61" s="15"/>
      <c r="Z61" s="22"/>
      <c r="AA61" s="22"/>
      <c r="AB61" s="22"/>
      <c r="AC61" s="22"/>
      <c r="AD61" s="22"/>
      <c r="AE61" s="22"/>
      <c r="AF61" s="22"/>
      <c r="AG61" s="24"/>
    </row>
    <row r="62" spans="2:33" ht="2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0"/>
    </row>
    <row r="64" spans="1:16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</row>
    <row r="73" ht="20.25">
      <c r="AG73" s="10"/>
    </row>
    <row r="74" ht="20.25">
      <c r="AG74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74"/>
  <sheetViews>
    <sheetView zoomScale="50" zoomScaleNormal="5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J34" sqref="J34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2" width="8.4453125" style="16" customWidth="1"/>
    <col min="33" max="33" width="13.6640625" style="16" customWidth="1"/>
    <col min="34" max="34" width="8.77734375" style="16" customWidth="1"/>
  </cols>
  <sheetData>
    <row r="1" spans="1:34" ht="2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>
      <c r="A2" s="2">
        <v>40520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>
      <c r="A3" s="4" t="s">
        <v>21</v>
      </c>
      <c r="Z3" s="5"/>
      <c r="AA3" s="4"/>
      <c r="AB3" s="5"/>
      <c r="AC3" s="5"/>
      <c r="AD3" s="5"/>
      <c r="AE3" s="5"/>
      <c r="AF3" s="5"/>
      <c r="AG3" s="5"/>
      <c r="AH3" s="3"/>
    </row>
    <row r="4" spans="1:36" ht="23.25">
      <c r="A4" s="7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8"/>
      <c r="AI4" s="8"/>
      <c r="AJ4" s="8"/>
    </row>
    <row r="5" spans="1:34" ht="23.25">
      <c r="A5" s="9"/>
      <c r="B5" s="107">
        <v>1</v>
      </c>
      <c r="C5" s="107">
        <v>2</v>
      </c>
      <c r="D5" s="107">
        <v>3</v>
      </c>
      <c r="E5" s="107">
        <v>4</v>
      </c>
      <c r="F5" s="107">
        <v>5</v>
      </c>
      <c r="G5" s="107">
        <v>6</v>
      </c>
      <c r="H5" s="107">
        <v>7</v>
      </c>
      <c r="I5" s="107">
        <v>8</v>
      </c>
      <c r="J5" s="107">
        <v>9</v>
      </c>
      <c r="K5" s="108">
        <v>10</v>
      </c>
      <c r="L5" s="107">
        <v>11</v>
      </c>
      <c r="M5" s="107">
        <v>12</v>
      </c>
      <c r="N5" s="107">
        <v>13</v>
      </c>
      <c r="O5" s="107">
        <v>14</v>
      </c>
      <c r="P5" s="107">
        <v>15</v>
      </c>
      <c r="Q5" s="109">
        <v>16</v>
      </c>
      <c r="R5" s="109">
        <v>17</v>
      </c>
      <c r="S5" s="110">
        <v>18</v>
      </c>
      <c r="T5" s="111">
        <v>19</v>
      </c>
      <c r="U5" s="111">
        <v>20</v>
      </c>
      <c r="V5" s="111">
        <v>21</v>
      </c>
      <c r="W5" s="111">
        <v>22</v>
      </c>
      <c r="X5" s="111">
        <v>23</v>
      </c>
      <c r="Y5" s="111">
        <v>24</v>
      </c>
      <c r="Z5" s="109">
        <v>25</v>
      </c>
      <c r="AA5" s="109">
        <v>26</v>
      </c>
      <c r="AB5" s="109">
        <v>27</v>
      </c>
      <c r="AC5" s="109">
        <v>28</v>
      </c>
      <c r="AD5" s="109">
        <v>29</v>
      </c>
      <c r="AE5" s="109">
        <v>30</v>
      </c>
      <c r="AF5" s="109">
        <v>31</v>
      </c>
      <c r="AG5" s="109"/>
      <c r="AH5" s="3"/>
    </row>
    <row r="6" spans="1:34" ht="23.25">
      <c r="A6" s="10" t="s">
        <v>0</v>
      </c>
      <c r="B6" s="112"/>
      <c r="C6" s="112"/>
      <c r="D6" s="112"/>
      <c r="E6" s="112"/>
      <c r="F6" s="112"/>
      <c r="G6" s="112"/>
      <c r="H6" s="112"/>
      <c r="I6" s="113"/>
      <c r="J6" s="113"/>
      <c r="K6" s="114"/>
      <c r="L6" s="113"/>
      <c r="M6" s="113"/>
      <c r="N6" s="113"/>
      <c r="O6" s="113"/>
      <c r="P6" s="113"/>
      <c r="Q6" s="85"/>
      <c r="R6" s="85"/>
      <c r="S6" s="103"/>
      <c r="T6" s="106"/>
      <c r="U6" s="106"/>
      <c r="V6" s="106"/>
      <c r="W6" s="106"/>
      <c r="X6" s="106"/>
      <c r="Y6" s="106"/>
      <c r="Z6" s="85"/>
      <c r="AA6" s="85"/>
      <c r="AB6" s="85"/>
      <c r="AC6" s="85"/>
      <c r="AD6" s="85"/>
      <c r="AE6" s="85"/>
      <c r="AF6" s="85"/>
      <c r="AG6" s="85"/>
      <c r="AH6" s="26"/>
    </row>
    <row r="7" spans="1:34" ht="23.25">
      <c r="A7" s="9"/>
      <c r="B7" s="106"/>
      <c r="C7" s="106"/>
      <c r="D7" s="106"/>
      <c r="E7" s="106"/>
      <c r="F7" s="106"/>
      <c r="G7" s="106"/>
      <c r="H7" s="106"/>
      <c r="I7" s="85"/>
      <c r="J7" s="85"/>
      <c r="K7" s="84"/>
      <c r="L7" s="85"/>
      <c r="M7" s="85"/>
      <c r="N7" s="85"/>
      <c r="O7" s="85"/>
      <c r="P7" s="85"/>
      <c r="Q7" s="85"/>
      <c r="R7" s="85"/>
      <c r="S7" s="84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27"/>
    </row>
    <row r="8" spans="1:34" ht="23.25">
      <c r="A8" s="9" t="s">
        <v>1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23"/>
    </row>
    <row r="9" spans="1:34" ht="23.25">
      <c r="A9" s="9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24"/>
    </row>
    <row r="10" spans="1:34" ht="24" thickBot="1">
      <c r="A10" s="9" t="s">
        <v>2</v>
      </c>
      <c r="B10" s="84"/>
      <c r="C10" s="84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120"/>
      <c r="AH10" s="24"/>
    </row>
    <row r="11" spans="1:34" ht="23.25">
      <c r="A11" s="9"/>
      <c r="B11" s="116"/>
      <c r="C11" s="116"/>
      <c r="D11" s="120"/>
      <c r="E11" s="84"/>
      <c r="F11" s="84"/>
      <c r="G11" s="84"/>
      <c r="H11" s="84"/>
      <c r="I11" s="84"/>
      <c r="J11" s="120"/>
      <c r="K11" s="120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121" t="s">
        <v>30</v>
      </c>
      <c r="AH11" s="15"/>
    </row>
    <row r="12" spans="1:34" ht="24" thickBot="1">
      <c r="A12" s="9"/>
      <c r="B12" s="118">
        <f aca="true" t="shared" si="0" ref="B12:AF12">SUM(B8:B10)</f>
        <v>0</v>
      </c>
      <c r="C12" s="118">
        <f t="shared" si="0"/>
        <v>0</v>
      </c>
      <c r="D12" s="118">
        <f t="shared" si="0"/>
        <v>0</v>
      </c>
      <c r="E12" s="118">
        <f t="shared" si="0"/>
        <v>0</v>
      </c>
      <c r="F12" s="118">
        <f t="shared" si="0"/>
        <v>0</v>
      </c>
      <c r="G12" s="118">
        <f t="shared" si="0"/>
        <v>0</v>
      </c>
      <c r="H12" s="118">
        <f t="shared" si="0"/>
        <v>0</v>
      </c>
      <c r="I12" s="118">
        <f t="shared" si="0"/>
        <v>0</v>
      </c>
      <c r="J12" s="118">
        <f t="shared" si="0"/>
        <v>0</v>
      </c>
      <c r="K12" s="118">
        <f t="shared" si="0"/>
        <v>0</v>
      </c>
      <c r="L12" s="118">
        <f t="shared" si="0"/>
        <v>0</v>
      </c>
      <c r="M12" s="118">
        <f t="shared" si="0"/>
        <v>0</v>
      </c>
      <c r="N12" s="118">
        <f t="shared" si="0"/>
        <v>0</v>
      </c>
      <c r="O12" s="118">
        <f t="shared" si="0"/>
        <v>0</v>
      </c>
      <c r="P12" s="118">
        <f t="shared" si="0"/>
        <v>0</v>
      </c>
      <c r="Q12" s="118">
        <f t="shared" si="0"/>
        <v>0</v>
      </c>
      <c r="R12" s="118">
        <f t="shared" si="0"/>
        <v>0</v>
      </c>
      <c r="S12" s="118">
        <f t="shared" si="0"/>
        <v>0</v>
      </c>
      <c r="T12" s="118">
        <f t="shared" si="0"/>
        <v>0</v>
      </c>
      <c r="U12" s="118">
        <f t="shared" si="0"/>
        <v>0</v>
      </c>
      <c r="V12" s="118">
        <f t="shared" si="0"/>
        <v>0</v>
      </c>
      <c r="W12" s="118">
        <f t="shared" si="0"/>
        <v>0</v>
      </c>
      <c r="X12" s="118">
        <f t="shared" si="0"/>
        <v>0</v>
      </c>
      <c r="Y12" s="118">
        <f t="shared" si="0"/>
        <v>0</v>
      </c>
      <c r="Z12" s="118">
        <f t="shared" si="0"/>
        <v>0</v>
      </c>
      <c r="AA12" s="118">
        <f t="shared" si="0"/>
        <v>0</v>
      </c>
      <c r="AB12" s="118">
        <f t="shared" si="0"/>
        <v>0</v>
      </c>
      <c r="AC12" s="118">
        <f t="shared" si="0"/>
        <v>0</v>
      </c>
      <c r="AD12" s="118">
        <f t="shared" si="0"/>
        <v>0</v>
      </c>
      <c r="AE12" s="118">
        <f t="shared" si="0"/>
        <v>0</v>
      </c>
      <c r="AF12" s="118">
        <f t="shared" si="0"/>
        <v>0</v>
      </c>
      <c r="AG12" s="122">
        <f>SUM(B12:AE12)/31</f>
        <v>0</v>
      </c>
      <c r="AH12" s="24"/>
    </row>
    <row r="13" spans="1:34" ht="23.25">
      <c r="A13" s="10" t="s">
        <v>3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24"/>
    </row>
    <row r="14" spans="1:34" ht="23.25">
      <c r="A14" s="9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119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24"/>
    </row>
    <row r="15" spans="1:34" ht="23.25">
      <c r="A15" s="9" t="s">
        <v>19</v>
      </c>
      <c r="B15" s="130"/>
      <c r="C15" s="130"/>
      <c r="D15" s="130"/>
      <c r="E15" s="130"/>
      <c r="F15" s="130"/>
      <c r="G15" s="130"/>
      <c r="H15" s="130"/>
      <c r="I15" s="130"/>
      <c r="J15" s="94"/>
      <c r="K15" s="94"/>
      <c r="L15" s="94"/>
      <c r="M15" s="94"/>
      <c r="N15" s="93"/>
      <c r="O15" s="93"/>
      <c r="P15" s="93"/>
      <c r="Q15" s="93"/>
      <c r="R15" s="93"/>
      <c r="S15" s="94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84"/>
      <c r="AH15" s="24"/>
    </row>
    <row r="16" spans="1:34" ht="23.25">
      <c r="A16" s="9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3"/>
      <c r="O16" s="93"/>
      <c r="P16" s="93"/>
      <c r="Q16" s="93"/>
      <c r="R16" s="93"/>
      <c r="S16" s="94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84"/>
      <c r="AH16" s="24"/>
    </row>
    <row r="17" spans="1:34" ht="23.25">
      <c r="A17" s="8" t="s">
        <v>28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3"/>
      <c r="O17" s="93"/>
      <c r="P17" s="93"/>
      <c r="Q17" s="93"/>
      <c r="R17" s="93"/>
      <c r="S17" s="94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84"/>
      <c r="AH17" s="24"/>
    </row>
    <row r="18" spans="1:34" ht="23.25">
      <c r="A18" s="9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3"/>
      <c r="O18" s="93"/>
      <c r="P18" s="93"/>
      <c r="Q18" s="93"/>
      <c r="R18" s="93"/>
      <c r="S18" s="94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84"/>
      <c r="AH18" s="24"/>
    </row>
    <row r="19" spans="1:34" ht="23.25">
      <c r="A19" s="9" t="s">
        <v>5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3"/>
      <c r="O19" s="93"/>
      <c r="P19" s="93"/>
      <c r="Q19" s="93"/>
      <c r="R19" s="93"/>
      <c r="S19" s="94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84"/>
      <c r="AH19" s="24"/>
    </row>
    <row r="20" spans="1:34" ht="23.25">
      <c r="A20" s="9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3"/>
      <c r="O20" s="93"/>
      <c r="P20" s="93"/>
      <c r="Q20" s="93"/>
      <c r="R20" s="93"/>
      <c r="S20" s="94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84"/>
      <c r="AH20" s="24"/>
    </row>
    <row r="21" spans="1:34" ht="23.25">
      <c r="A21" s="9" t="s">
        <v>6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84"/>
      <c r="AH21" s="24"/>
    </row>
    <row r="22" spans="1:34" ht="23.25">
      <c r="A22" s="9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3"/>
      <c r="O22" s="93"/>
      <c r="P22" s="93"/>
      <c r="Q22" s="93"/>
      <c r="R22" s="93"/>
      <c r="S22" s="94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84"/>
      <c r="AH22" s="24"/>
    </row>
    <row r="23" spans="1:34" ht="24" thickBot="1">
      <c r="A23" s="9" t="s">
        <v>7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3"/>
      <c r="O23" s="93"/>
      <c r="P23" s="93"/>
      <c r="Q23" s="93"/>
      <c r="R23" s="93"/>
      <c r="S23" s="94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84"/>
      <c r="AH23" s="24"/>
    </row>
    <row r="24" spans="1:34" ht="23.25">
      <c r="A24" s="9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1" t="s">
        <v>30</v>
      </c>
      <c r="AH24" s="15"/>
    </row>
    <row r="25" spans="1:34" ht="24" thickBot="1">
      <c r="A25" s="9"/>
      <c r="B25" s="118">
        <f aca="true" t="shared" si="1" ref="B25:AF25">SUM(B15:B24)</f>
        <v>0</v>
      </c>
      <c r="C25" s="118">
        <f t="shared" si="1"/>
        <v>0</v>
      </c>
      <c r="D25" s="118">
        <f t="shared" si="1"/>
        <v>0</v>
      </c>
      <c r="E25" s="118">
        <f t="shared" si="1"/>
        <v>0</v>
      </c>
      <c r="F25" s="118">
        <f t="shared" si="1"/>
        <v>0</v>
      </c>
      <c r="G25" s="118">
        <f t="shared" si="1"/>
        <v>0</v>
      </c>
      <c r="H25" s="118">
        <f t="shared" si="1"/>
        <v>0</v>
      </c>
      <c r="I25" s="118">
        <f t="shared" si="1"/>
        <v>0</v>
      </c>
      <c r="J25" s="118">
        <f t="shared" si="1"/>
        <v>0</v>
      </c>
      <c r="K25" s="118">
        <f t="shared" si="1"/>
        <v>0</v>
      </c>
      <c r="L25" s="118">
        <f t="shared" si="1"/>
        <v>0</v>
      </c>
      <c r="M25" s="118">
        <f t="shared" si="1"/>
        <v>0</v>
      </c>
      <c r="N25" s="118">
        <f t="shared" si="1"/>
        <v>0</v>
      </c>
      <c r="O25" s="118">
        <f t="shared" si="1"/>
        <v>0</v>
      </c>
      <c r="P25" s="118">
        <f t="shared" si="1"/>
        <v>0</v>
      </c>
      <c r="Q25" s="118">
        <f t="shared" si="1"/>
        <v>0</v>
      </c>
      <c r="R25" s="118">
        <f t="shared" si="1"/>
        <v>0</v>
      </c>
      <c r="S25" s="118">
        <f t="shared" si="1"/>
        <v>0</v>
      </c>
      <c r="T25" s="118">
        <f t="shared" si="1"/>
        <v>0</v>
      </c>
      <c r="U25" s="118">
        <f t="shared" si="1"/>
        <v>0</v>
      </c>
      <c r="V25" s="118">
        <f t="shared" si="1"/>
        <v>0</v>
      </c>
      <c r="W25" s="118">
        <f t="shared" si="1"/>
        <v>0</v>
      </c>
      <c r="X25" s="118">
        <f t="shared" si="1"/>
        <v>0</v>
      </c>
      <c r="Y25" s="118">
        <f t="shared" si="1"/>
        <v>0</v>
      </c>
      <c r="Z25" s="118">
        <f t="shared" si="1"/>
        <v>0</v>
      </c>
      <c r="AA25" s="118">
        <f t="shared" si="1"/>
        <v>0</v>
      </c>
      <c r="AB25" s="118">
        <f t="shared" si="1"/>
        <v>0</v>
      </c>
      <c r="AC25" s="118">
        <f t="shared" si="1"/>
        <v>0</v>
      </c>
      <c r="AD25" s="118">
        <f t="shared" si="1"/>
        <v>0</v>
      </c>
      <c r="AE25" s="118">
        <f t="shared" si="1"/>
        <v>0</v>
      </c>
      <c r="AF25" s="118">
        <f t="shared" si="1"/>
        <v>0</v>
      </c>
      <c r="AG25" s="122">
        <f>SUM(B25:AE25)/31</f>
        <v>0</v>
      </c>
      <c r="AH25" s="24"/>
    </row>
    <row r="26" spans="1:34" ht="23.25">
      <c r="A26" s="21" t="s">
        <v>8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24"/>
    </row>
    <row r="27" spans="1:34" ht="23.25">
      <c r="A27" s="9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24"/>
    </row>
    <row r="28" spans="1:34" ht="23.25">
      <c r="A28" s="9" t="s">
        <v>9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24"/>
    </row>
    <row r="29" spans="1:34" ht="23.25">
      <c r="A29" s="9" t="s">
        <v>10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24"/>
    </row>
    <row r="30" spans="1:34" ht="23.25">
      <c r="A30" s="9" t="s">
        <v>25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24"/>
    </row>
    <row r="31" spans="1:34" ht="23.25">
      <c r="A31" s="9" t="s">
        <v>24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84"/>
      <c r="AH31" s="24"/>
    </row>
    <row r="32" spans="1:34" ht="23.25">
      <c r="A32" s="9" t="s">
        <v>26</v>
      </c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84"/>
      <c r="AH32" s="24"/>
    </row>
    <row r="33" spans="1:34" ht="23.25">
      <c r="A33" s="9" t="s">
        <v>27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84"/>
      <c r="AH33" s="24"/>
    </row>
    <row r="34" spans="1:34" ht="23.25">
      <c r="A34" s="9" t="s">
        <v>18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24"/>
    </row>
    <row r="35" spans="1:34" ht="23.25">
      <c r="A35" s="9" t="s">
        <v>5</v>
      </c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84"/>
      <c r="AH35" s="15"/>
    </row>
    <row r="36" spans="1:34" ht="23.25">
      <c r="A36" s="9" t="s">
        <v>11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24"/>
    </row>
    <row r="37" spans="1:34" ht="24" thickBot="1">
      <c r="A37" s="9" t="s">
        <v>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120"/>
      <c r="AH37" s="24"/>
    </row>
    <row r="38" spans="1:34" ht="23.25">
      <c r="A38" s="9"/>
      <c r="B38" s="84"/>
      <c r="C38" s="84"/>
      <c r="D38" s="116"/>
      <c r="E38" s="84"/>
      <c r="F38" s="116"/>
      <c r="G38" s="116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121" t="s">
        <v>30</v>
      </c>
      <c r="AH38" s="24"/>
    </row>
    <row r="39" spans="1:34" ht="24" thickBot="1">
      <c r="A39" s="9"/>
      <c r="B39" s="118">
        <f aca="true" t="shared" si="2" ref="B39:AF39">SUM(B28+B34+B35+B36+B37)</f>
        <v>0</v>
      </c>
      <c r="C39" s="118">
        <f t="shared" si="2"/>
        <v>0</v>
      </c>
      <c r="D39" s="118">
        <f t="shared" si="2"/>
        <v>0</v>
      </c>
      <c r="E39" s="118">
        <f t="shared" si="2"/>
        <v>0</v>
      </c>
      <c r="F39" s="118">
        <f t="shared" si="2"/>
        <v>0</v>
      </c>
      <c r="G39" s="118">
        <f t="shared" si="2"/>
        <v>0</v>
      </c>
      <c r="H39" s="118">
        <f t="shared" si="2"/>
        <v>0</v>
      </c>
      <c r="I39" s="118">
        <f t="shared" si="2"/>
        <v>0</v>
      </c>
      <c r="J39" s="118">
        <f t="shared" si="2"/>
        <v>0</v>
      </c>
      <c r="K39" s="118">
        <f t="shared" si="2"/>
        <v>0</v>
      </c>
      <c r="L39" s="118">
        <f t="shared" si="2"/>
        <v>0</v>
      </c>
      <c r="M39" s="118">
        <f t="shared" si="2"/>
        <v>0</v>
      </c>
      <c r="N39" s="118">
        <f t="shared" si="2"/>
        <v>0</v>
      </c>
      <c r="O39" s="118">
        <f t="shared" si="2"/>
        <v>0</v>
      </c>
      <c r="P39" s="118">
        <f t="shared" si="2"/>
        <v>0</v>
      </c>
      <c r="Q39" s="118">
        <f t="shared" si="2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18">
        <f t="shared" si="2"/>
        <v>0</v>
      </c>
      <c r="V39" s="118">
        <f t="shared" si="2"/>
        <v>0</v>
      </c>
      <c r="W39" s="118">
        <f t="shared" si="2"/>
        <v>0</v>
      </c>
      <c r="X39" s="118">
        <f t="shared" si="2"/>
        <v>0</v>
      </c>
      <c r="Y39" s="118">
        <f t="shared" si="2"/>
        <v>0</v>
      </c>
      <c r="Z39" s="118">
        <f t="shared" si="2"/>
        <v>0</v>
      </c>
      <c r="AA39" s="118">
        <f t="shared" si="2"/>
        <v>0</v>
      </c>
      <c r="AB39" s="118">
        <f t="shared" si="2"/>
        <v>0</v>
      </c>
      <c r="AC39" s="118">
        <f t="shared" si="2"/>
        <v>0</v>
      </c>
      <c r="AD39" s="118">
        <f t="shared" si="2"/>
        <v>0</v>
      </c>
      <c r="AE39" s="118">
        <f t="shared" si="2"/>
        <v>0</v>
      </c>
      <c r="AF39" s="118">
        <f t="shared" si="2"/>
        <v>0</v>
      </c>
      <c r="AG39" s="122">
        <f>SUM(B39:AE39)/31</f>
        <v>0</v>
      </c>
      <c r="AH39" s="24"/>
    </row>
    <row r="40" spans="1:34" ht="23.25">
      <c r="A40" s="10" t="s">
        <v>12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24"/>
    </row>
    <row r="41" spans="1:34" ht="23.25">
      <c r="A41" s="10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24"/>
    </row>
    <row r="42" spans="1:34" ht="23.25">
      <c r="A42" s="9" t="s">
        <v>13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4"/>
      <c r="AH42" s="24"/>
    </row>
    <row r="43" spans="1:34" ht="23.25">
      <c r="A43" s="8" t="s">
        <v>33</v>
      </c>
      <c r="B43" s="85"/>
      <c r="C43" s="85"/>
      <c r="D43" s="85"/>
      <c r="E43" s="85"/>
      <c r="F43" s="85"/>
      <c r="G43" s="85"/>
      <c r="H43" s="85"/>
      <c r="I43" s="90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132"/>
      <c r="X43" s="132"/>
      <c r="Y43" s="132"/>
      <c r="Z43" s="132"/>
      <c r="AA43" s="132"/>
      <c r="AB43" s="132"/>
      <c r="AC43" s="132"/>
      <c r="AD43" s="85"/>
      <c r="AE43" s="85"/>
      <c r="AF43" s="85"/>
      <c r="AG43" s="84">
        <f>SUM(W43:AF43)</f>
        <v>0</v>
      </c>
      <c r="AH43" s="24"/>
    </row>
    <row r="44" spans="1:34" ht="23.25">
      <c r="A44" s="9" t="s">
        <v>4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4"/>
      <c r="AH44" s="24"/>
    </row>
    <row r="45" spans="1:34" ht="23.25">
      <c r="A45" s="9"/>
      <c r="B45" s="85"/>
      <c r="C45" s="85"/>
      <c r="D45" s="85"/>
      <c r="E45" s="85"/>
      <c r="F45" s="85"/>
      <c r="G45" s="85"/>
      <c r="H45" s="85"/>
      <c r="I45" s="106"/>
      <c r="J45" s="85"/>
      <c r="K45" s="84"/>
      <c r="L45" s="85"/>
      <c r="M45" s="85"/>
      <c r="N45" s="85"/>
      <c r="O45" s="85"/>
      <c r="P45" s="85"/>
      <c r="Q45" s="85"/>
      <c r="R45" s="85"/>
      <c r="S45" s="84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4"/>
      <c r="AH45" s="24"/>
    </row>
    <row r="46" spans="1:34" ht="23.25">
      <c r="A46" s="9" t="s">
        <v>14</v>
      </c>
      <c r="B46" s="85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4"/>
      <c r="AH46" s="24"/>
    </row>
    <row r="47" spans="1:34" ht="23.25">
      <c r="A47" s="9"/>
      <c r="B47" s="85"/>
      <c r="C47" s="85"/>
      <c r="D47" s="85"/>
      <c r="E47" s="85"/>
      <c r="F47" s="85"/>
      <c r="G47" s="85"/>
      <c r="H47" s="85"/>
      <c r="I47" s="106"/>
      <c r="J47" s="85"/>
      <c r="K47" s="84"/>
      <c r="L47" s="85"/>
      <c r="M47" s="85"/>
      <c r="N47" s="85"/>
      <c r="O47" s="85"/>
      <c r="P47" s="85"/>
      <c r="Q47" s="85"/>
      <c r="R47" s="85"/>
      <c r="S47" s="84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4"/>
      <c r="AH47" s="24"/>
    </row>
    <row r="48" spans="1:34" ht="24" thickBot="1">
      <c r="A48" s="9" t="s">
        <v>11</v>
      </c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20"/>
      <c r="AH48" s="24"/>
    </row>
    <row r="49" spans="1:34" ht="23.25">
      <c r="A49" s="9"/>
      <c r="B49" s="125"/>
      <c r="C49" s="125"/>
      <c r="D49" s="116"/>
      <c r="E49" s="84"/>
      <c r="F49" s="116"/>
      <c r="G49" s="116"/>
      <c r="H49" s="116"/>
      <c r="I49" s="85"/>
      <c r="J49" s="85"/>
      <c r="K49" s="116"/>
      <c r="L49" s="85"/>
      <c r="M49" s="85"/>
      <c r="N49" s="85"/>
      <c r="O49" s="85"/>
      <c r="P49" s="85"/>
      <c r="Q49" s="85"/>
      <c r="R49" s="85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121" t="s">
        <v>30</v>
      </c>
      <c r="AH49" s="24"/>
    </row>
    <row r="50" spans="1:34" ht="24" thickBot="1">
      <c r="A50" s="9"/>
      <c r="B50" s="118">
        <f aca="true" t="shared" si="3" ref="B50:V50">SUM(B42:B48)</f>
        <v>0</v>
      </c>
      <c r="C50" s="118">
        <f t="shared" si="3"/>
        <v>0</v>
      </c>
      <c r="D50" s="118">
        <f t="shared" si="3"/>
        <v>0</v>
      </c>
      <c r="E50" s="118">
        <f t="shared" si="3"/>
        <v>0</v>
      </c>
      <c r="F50" s="118">
        <f t="shared" si="3"/>
        <v>0</v>
      </c>
      <c r="G50" s="118">
        <f t="shared" si="3"/>
        <v>0</v>
      </c>
      <c r="H50" s="118">
        <f t="shared" si="3"/>
        <v>0</v>
      </c>
      <c r="I50" s="117">
        <f t="shared" si="3"/>
        <v>0</v>
      </c>
      <c r="J50" s="117">
        <f t="shared" si="3"/>
        <v>0</v>
      </c>
      <c r="K50" s="118">
        <f t="shared" si="3"/>
        <v>0</v>
      </c>
      <c r="L50" s="117">
        <f t="shared" si="3"/>
        <v>0</v>
      </c>
      <c r="M50" s="117">
        <f t="shared" si="3"/>
        <v>0</v>
      </c>
      <c r="N50" s="117">
        <f t="shared" si="3"/>
        <v>0</v>
      </c>
      <c r="O50" s="117">
        <f t="shared" si="3"/>
        <v>0</v>
      </c>
      <c r="P50" s="117">
        <f t="shared" si="3"/>
        <v>0</v>
      </c>
      <c r="Q50" s="117">
        <f t="shared" si="3"/>
        <v>0</v>
      </c>
      <c r="R50" s="117">
        <f t="shared" si="3"/>
        <v>0</v>
      </c>
      <c r="S50" s="118">
        <f t="shared" si="3"/>
        <v>0</v>
      </c>
      <c r="T50" s="118">
        <f t="shared" si="3"/>
        <v>0</v>
      </c>
      <c r="U50" s="118">
        <f t="shared" si="3"/>
        <v>0</v>
      </c>
      <c r="V50" s="118">
        <f t="shared" si="3"/>
        <v>0</v>
      </c>
      <c r="W50" s="118">
        <f aca="true" t="shared" si="4" ref="W50:AF50">SUM(W43:W48)</f>
        <v>0</v>
      </c>
      <c r="X50" s="118">
        <f t="shared" si="4"/>
        <v>0</v>
      </c>
      <c r="Y50" s="118">
        <f t="shared" si="4"/>
        <v>0</v>
      </c>
      <c r="Z50" s="118">
        <f t="shared" si="4"/>
        <v>0</v>
      </c>
      <c r="AA50" s="118">
        <f t="shared" si="4"/>
        <v>0</v>
      </c>
      <c r="AB50" s="118">
        <f t="shared" si="4"/>
        <v>0</v>
      </c>
      <c r="AC50" s="118">
        <f t="shared" si="4"/>
        <v>0</v>
      </c>
      <c r="AD50" s="118">
        <f t="shared" si="4"/>
        <v>0</v>
      </c>
      <c r="AE50" s="118">
        <f t="shared" si="4"/>
        <v>0</v>
      </c>
      <c r="AF50" s="118">
        <f t="shared" si="4"/>
        <v>0</v>
      </c>
      <c r="AG50" s="122">
        <f>SUM(B50:AE50)/31</f>
        <v>0</v>
      </c>
      <c r="AH50" s="24"/>
    </row>
    <row r="51" spans="1:34" ht="24" thickBot="1">
      <c r="A51" s="10" t="s">
        <v>15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15"/>
    </row>
    <row r="52" spans="1:34" ht="23.25">
      <c r="A52" s="9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121" t="s">
        <v>30</v>
      </c>
      <c r="AH52" s="15"/>
    </row>
    <row r="53" spans="1:34" ht="24" thickBot="1">
      <c r="A53" s="9" t="s">
        <v>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122">
        <f>SUM(B53:AE53)/31</f>
        <v>0</v>
      </c>
      <c r="AH53" s="24"/>
    </row>
    <row r="54" spans="1:34" ht="23.25">
      <c r="A54" s="9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24"/>
    </row>
    <row r="55" spans="1:34" ht="23.25">
      <c r="A55" s="9" t="s">
        <v>16</v>
      </c>
      <c r="B55" s="84">
        <f aca="true" t="shared" si="5" ref="B55:AF55">SUM(B12+B25+B39+B50+B53)</f>
        <v>0</v>
      </c>
      <c r="C55" s="84">
        <f t="shared" si="5"/>
        <v>0</v>
      </c>
      <c r="D55" s="84">
        <f t="shared" si="5"/>
        <v>0</v>
      </c>
      <c r="E55" s="84">
        <f t="shared" si="5"/>
        <v>0</v>
      </c>
      <c r="F55" s="84">
        <f t="shared" si="5"/>
        <v>0</v>
      </c>
      <c r="G55" s="84">
        <f t="shared" si="5"/>
        <v>0</v>
      </c>
      <c r="H55" s="84">
        <f t="shared" si="5"/>
        <v>0</v>
      </c>
      <c r="I55" s="84">
        <f t="shared" si="5"/>
        <v>0</v>
      </c>
      <c r="J55" s="84">
        <f t="shared" si="5"/>
        <v>0</v>
      </c>
      <c r="K55" s="84">
        <f t="shared" si="5"/>
        <v>0</v>
      </c>
      <c r="L55" s="84">
        <f t="shared" si="5"/>
        <v>0</v>
      </c>
      <c r="M55" s="84">
        <f t="shared" si="5"/>
        <v>0</v>
      </c>
      <c r="N55" s="84">
        <f t="shared" si="5"/>
        <v>0</v>
      </c>
      <c r="O55" s="84">
        <f t="shared" si="5"/>
        <v>0</v>
      </c>
      <c r="P55" s="84">
        <f t="shared" si="5"/>
        <v>0</v>
      </c>
      <c r="Q55" s="84">
        <f t="shared" si="5"/>
        <v>0</v>
      </c>
      <c r="R55" s="84">
        <f t="shared" si="5"/>
        <v>0</v>
      </c>
      <c r="S55" s="84">
        <f t="shared" si="5"/>
        <v>0</v>
      </c>
      <c r="T55" s="84">
        <f t="shared" si="5"/>
        <v>0</v>
      </c>
      <c r="U55" s="84">
        <f t="shared" si="5"/>
        <v>0</v>
      </c>
      <c r="V55" s="84">
        <f t="shared" si="5"/>
        <v>0</v>
      </c>
      <c r="W55" s="84">
        <f t="shared" si="5"/>
        <v>0</v>
      </c>
      <c r="X55" s="84">
        <f t="shared" si="5"/>
        <v>0</v>
      </c>
      <c r="Y55" s="84">
        <f t="shared" si="5"/>
        <v>0</v>
      </c>
      <c r="Z55" s="84">
        <f t="shared" si="5"/>
        <v>0</v>
      </c>
      <c r="AA55" s="84">
        <f t="shared" si="5"/>
        <v>0</v>
      </c>
      <c r="AB55" s="84">
        <f t="shared" si="5"/>
        <v>0</v>
      </c>
      <c r="AC55" s="84">
        <f t="shared" si="5"/>
        <v>0</v>
      </c>
      <c r="AD55" s="84">
        <f t="shared" si="5"/>
        <v>0</v>
      </c>
      <c r="AE55" s="84">
        <f t="shared" si="5"/>
        <v>0</v>
      </c>
      <c r="AF55" s="84">
        <f t="shared" si="5"/>
        <v>0</v>
      </c>
      <c r="AG55" s="84"/>
      <c r="AH55" s="24"/>
    </row>
    <row r="56" spans="1:34" ht="23.25">
      <c r="A56" s="9"/>
      <c r="B56" s="103"/>
      <c r="C56" s="119"/>
      <c r="D56" s="103"/>
      <c r="E56" s="84"/>
      <c r="F56" s="103"/>
      <c r="G56" s="103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24"/>
    </row>
    <row r="57" spans="1:34" ht="24" thickBot="1">
      <c r="A57" s="9" t="s">
        <v>17</v>
      </c>
      <c r="B57" s="87">
        <f aca="true" t="shared" si="6" ref="B57:AF57">-SUM(B21+B23+B36+B37+B46+B48)</f>
        <v>0</v>
      </c>
      <c r="C57" s="87">
        <f t="shared" si="6"/>
        <v>0</v>
      </c>
      <c r="D57" s="87">
        <f t="shared" si="6"/>
        <v>0</v>
      </c>
      <c r="E57" s="87">
        <f t="shared" si="6"/>
        <v>0</v>
      </c>
      <c r="F57" s="87">
        <f t="shared" si="6"/>
        <v>0</v>
      </c>
      <c r="G57" s="87">
        <f t="shared" si="6"/>
        <v>0</v>
      </c>
      <c r="H57" s="87">
        <f t="shared" si="6"/>
        <v>0</v>
      </c>
      <c r="I57" s="87">
        <f t="shared" si="6"/>
        <v>0</v>
      </c>
      <c r="J57" s="87">
        <f t="shared" si="6"/>
        <v>0</v>
      </c>
      <c r="K57" s="87">
        <f t="shared" si="6"/>
        <v>0</v>
      </c>
      <c r="L57" s="87">
        <f t="shared" si="6"/>
        <v>0</v>
      </c>
      <c r="M57" s="87">
        <f t="shared" si="6"/>
        <v>0</v>
      </c>
      <c r="N57" s="87">
        <f t="shared" si="6"/>
        <v>0</v>
      </c>
      <c r="O57" s="87">
        <f t="shared" si="6"/>
        <v>0</v>
      </c>
      <c r="P57" s="87">
        <f t="shared" si="6"/>
        <v>0</v>
      </c>
      <c r="Q57" s="87">
        <f t="shared" si="6"/>
        <v>0</v>
      </c>
      <c r="R57" s="87">
        <f t="shared" si="6"/>
        <v>0</v>
      </c>
      <c r="S57" s="87">
        <f t="shared" si="6"/>
        <v>0</v>
      </c>
      <c r="T57" s="87">
        <f t="shared" si="6"/>
        <v>0</v>
      </c>
      <c r="U57" s="87">
        <f t="shared" si="6"/>
        <v>0</v>
      </c>
      <c r="V57" s="87">
        <f t="shared" si="6"/>
        <v>0</v>
      </c>
      <c r="W57" s="87">
        <f t="shared" si="6"/>
        <v>0</v>
      </c>
      <c r="X57" s="87">
        <f t="shared" si="6"/>
        <v>0</v>
      </c>
      <c r="Y57" s="87">
        <f t="shared" si="6"/>
        <v>0</v>
      </c>
      <c r="Z57" s="87">
        <f t="shared" si="6"/>
        <v>0</v>
      </c>
      <c r="AA57" s="87">
        <f t="shared" si="6"/>
        <v>0</v>
      </c>
      <c r="AB57" s="87">
        <f t="shared" si="6"/>
        <v>0</v>
      </c>
      <c r="AC57" s="87">
        <f t="shared" si="6"/>
        <v>0</v>
      </c>
      <c r="AD57" s="87">
        <f t="shared" si="6"/>
        <v>0</v>
      </c>
      <c r="AE57" s="87">
        <f t="shared" si="6"/>
        <v>0</v>
      </c>
      <c r="AF57" s="87">
        <f t="shared" si="6"/>
        <v>0</v>
      </c>
      <c r="AG57" s="120"/>
      <c r="AH57" s="24"/>
    </row>
    <row r="58" spans="1:34" ht="23.25">
      <c r="A58" s="9"/>
      <c r="B58" s="103"/>
      <c r="C58" s="103"/>
      <c r="D58" s="126"/>
      <c r="E58" s="84"/>
      <c r="F58" s="103"/>
      <c r="G58" s="103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121" t="s">
        <v>30</v>
      </c>
      <c r="AH58" s="24"/>
    </row>
    <row r="59" spans="1:34" ht="24" thickBot="1">
      <c r="A59" s="10" t="s">
        <v>22</v>
      </c>
      <c r="B59" s="118">
        <f aca="true" t="shared" si="7" ref="B59:AF59">SUM(B55:B57)</f>
        <v>0</v>
      </c>
      <c r="C59" s="118">
        <f t="shared" si="7"/>
        <v>0</v>
      </c>
      <c r="D59" s="118">
        <f t="shared" si="7"/>
        <v>0</v>
      </c>
      <c r="E59" s="118">
        <f t="shared" si="7"/>
        <v>0</v>
      </c>
      <c r="F59" s="118">
        <f t="shared" si="7"/>
        <v>0</v>
      </c>
      <c r="G59" s="118">
        <f t="shared" si="7"/>
        <v>0</v>
      </c>
      <c r="H59" s="118">
        <f t="shared" si="7"/>
        <v>0</v>
      </c>
      <c r="I59" s="118">
        <f t="shared" si="7"/>
        <v>0</v>
      </c>
      <c r="J59" s="118">
        <f t="shared" si="7"/>
        <v>0</v>
      </c>
      <c r="K59" s="118">
        <f t="shared" si="7"/>
        <v>0</v>
      </c>
      <c r="L59" s="118">
        <f t="shared" si="7"/>
        <v>0</v>
      </c>
      <c r="M59" s="118">
        <f t="shared" si="7"/>
        <v>0</v>
      </c>
      <c r="N59" s="118">
        <f t="shared" si="7"/>
        <v>0</v>
      </c>
      <c r="O59" s="118">
        <f t="shared" si="7"/>
        <v>0</v>
      </c>
      <c r="P59" s="118">
        <f t="shared" si="7"/>
        <v>0</v>
      </c>
      <c r="Q59" s="118">
        <f t="shared" si="7"/>
        <v>0</v>
      </c>
      <c r="R59" s="118">
        <f t="shared" si="7"/>
        <v>0</v>
      </c>
      <c r="S59" s="118">
        <f t="shared" si="7"/>
        <v>0</v>
      </c>
      <c r="T59" s="118">
        <f t="shared" si="7"/>
        <v>0</v>
      </c>
      <c r="U59" s="118">
        <f t="shared" si="7"/>
        <v>0</v>
      </c>
      <c r="V59" s="118">
        <f t="shared" si="7"/>
        <v>0</v>
      </c>
      <c r="W59" s="118">
        <f t="shared" si="7"/>
        <v>0</v>
      </c>
      <c r="X59" s="118">
        <f t="shared" si="7"/>
        <v>0</v>
      </c>
      <c r="Y59" s="118">
        <f t="shared" si="7"/>
        <v>0</v>
      </c>
      <c r="Z59" s="118">
        <f t="shared" si="7"/>
        <v>0</v>
      </c>
      <c r="AA59" s="118">
        <f t="shared" si="7"/>
        <v>0</v>
      </c>
      <c r="AB59" s="118">
        <f t="shared" si="7"/>
        <v>0</v>
      </c>
      <c r="AC59" s="118">
        <f t="shared" si="7"/>
        <v>0</v>
      </c>
      <c r="AD59" s="118">
        <f t="shared" si="7"/>
        <v>0</v>
      </c>
      <c r="AE59" s="118">
        <f t="shared" si="7"/>
        <v>0</v>
      </c>
      <c r="AF59" s="118">
        <f t="shared" si="7"/>
        <v>0</v>
      </c>
      <c r="AG59" s="122">
        <f>SUM(B59:AF59)/31</f>
        <v>0</v>
      </c>
      <c r="AH59" s="24"/>
    </row>
    <row r="60" spans="1:34" ht="20.25">
      <c r="A60" s="10"/>
      <c r="B60" s="13"/>
      <c r="C60" s="23"/>
      <c r="D60" s="23"/>
      <c r="E60" s="23"/>
      <c r="F60" s="23"/>
      <c r="G60" s="23"/>
      <c r="H60" s="23"/>
      <c r="I60" s="13"/>
      <c r="J60" s="13"/>
      <c r="K60" s="13"/>
      <c r="L60" s="13"/>
      <c r="M60" s="13"/>
      <c r="N60" s="13"/>
      <c r="O60" s="13"/>
      <c r="P60" s="13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</row>
    <row r="61" spans="1:34" ht="20.25">
      <c r="A61" s="1" t="s">
        <v>20</v>
      </c>
      <c r="B61" s="15"/>
      <c r="C61" s="15"/>
      <c r="D61" s="15"/>
      <c r="E61" s="15"/>
      <c r="F61" s="15"/>
      <c r="G61" s="15"/>
      <c r="H61" s="15"/>
      <c r="I61" s="22"/>
      <c r="J61" s="22"/>
      <c r="K61" s="22"/>
      <c r="L61" s="22"/>
      <c r="M61" s="22"/>
      <c r="N61" s="22"/>
      <c r="O61" s="22"/>
      <c r="P61" s="22"/>
      <c r="Q61" s="23"/>
      <c r="R61" s="23"/>
      <c r="S61" s="15"/>
      <c r="T61" s="15"/>
      <c r="U61" s="15"/>
      <c r="V61" s="15"/>
      <c r="W61" s="15"/>
      <c r="X61" s="15"/>
      <c r="Y61" s="15"/>
      <c r="Z61" s="22"/>
      <c r="AA61" s="22"/>
      <c r="AB61" s="22"/>
      <c r="AC61" s="22"/>
      <c r="AD61" s="22"/>
      <c r="AE61" s="22"/>
      <c r="AF61" s="22"/>
      <c r="AG61" s="22"/>
      <c r="AH61" s="24"/>
    </row>
    <row r="62" spans="2:34" ht="20.2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0"/>
    </row>
    <row r="64" spans="1:16" ht="20.25">
      <c r="A64" s="9"/>
      <c r="B64" s="9"/>
      <c r="C64" s="9"/>
      <c r="D64" s="9"/>
      <c r="E64" s="9"/>
      <c r="F64" s="9"/>
      <c r="G64" s="9"/>
      <c r="H64" s="9"/>
      <c r="I64" s="14"/>
      <c r="J64" s="14"/>
      <c r="K64" s="14"/>
      <c r="L64" s="14"/>
      <c r="M64" s="14"/>
      <c r="N64" s="14"/>
      <c r="O64" s="14"/>
      <c r="P64" s="14"/>
    </row>
    <row r="73" ht="20.25">
      <c r="AH73" s="10"/>
    </row>
    <row r="74" ht="20.25">
      <c r="AH74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63"/>
  <sheetViews>
    <sheetView zoomScale="50" zoomScaleNormal="5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53" sqref="B53:AC53"/>
    </sheetView>
  </sheetViews>
  <sheetFormatPr defaultColWidth="8.88671875" defaultRowHeight="15"/>
  <cols>
    <col min="1" max="1" width="29.99609375" style="0" customWidth="1"/>
    <col min="2" max="32" width="9.77734375" style="0" customWidth="1"/>
    <col min="33" max="33" width="10.77734375" style="0" customWidth="1"/>
  </cols>
  <sheetData>
    <row r="1" spans="1:34" ht="27.7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7.75" customHeight="1">
      <c r="A2" s="2">
        <v>40217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75" customHeight="1">
      <c r="A3" s="4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65"/>
      <c r="AB3" s="64"/>
      <c r="AC3" s="64"/>
      <c r="AD3" s="64"/>
      <c r="AE3" s="64"/>
      <c r="AF3" s="64"/>
      <c r="AG3" s="64"/>
      <c r="AH3" s="3"/>
    </row>
    <row r="4" spans="1:34" ht="27.75" customHeight="1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8"/>
    </row>
    <row r="5" spans="1:34" ht="27.75" customHeight="1">
      <c r="A5" s="9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>
        <v>16</v>
      </c>
      <c r="R5" s="45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5">
        <v>25</v>
      </c>
      <c r="AA5" s="45">
        <v>26</v>
      </c>
      <c r="AB5" s="45">
        <v>27</v>
      </c>
      <c r="AC5" s="45">
        <v>28</v>
      </c>
      <c r="AD5" s="45">
        <v>29</v>
      </c>
      <c r="AE5" s="45">
        <v>30</v>
      </c>
      <c r="AF5" s="45"/>
      <c r="AG5" s="45"/>
      <c r="AH5" s="3"/>
    </row>
    <row r="6" spans="1:34" ht="27.75" customHeight="1">
      <c r="A6" s="10" t="s">
        <v>0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9"/>
      <c r="R6" s="49"/>
      <c r="S6" s="43"/>
      <c r="T6" s="43"/>
      <c r="U6" s="43"/>
      <c r="V6" s="43"/>
      <c r="W6" s="43"/>
      <c r="X6" s="43"/>
      <c r="Y6" s="43"/>
      <c r="Z6" s="49"/>
      <c r="AA6" s="49"/>
      <c r="AB6" s="49"/>
      <c r="AC6" s="49"/>
      <c r="AD6" s="49"/>
      <c r="AE6" s="49"/>
      <c r="AF6" s="49"/>
      <c r="AG6" s="49"/>
      <c r="AH6" s="4"/>
    </row>
    <row r="7" spans="1:34" ht="27.75" customHeight="1">
      <c r="A7" s="9"/>
      <c r="B7" s="43"/>
      <c r="C7" s="43"/>
      <c r="D7" s="43"/>
      <c r="E7" s="43"/>
      <c r="F7" s="43"/>
      <c r="G7" s="43"/>
      <c r="H7" s="4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/>
    </row>
    <row r="8" spans="1:34" ht="27.75" customHeight="1">
      <c r="A8" s="9" t="s">
        <v>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78"/>
      <c r="AA8" s="78"/>
      <c r="AB8" s="78"/>
      <c r="AC8" s="78"/>
      <c r="AD8" s="78"/>
      <c r="AE8" s="78"/>
      <c r="AF8" s="50"/>
      <c r="AG8" s="50"/>
      <c r="AH8" s="7"/>
    </row>
    <row r="9" spans="1:34" ht="27.75" customHeight="1">
      <c r="A9" s="9"/>
      <c r="B9" s="67"/>
      <c r="C9" s="67"/>
      <c r="D9" s="67"/>
      <c r="E9" s="67"/>
      <c r="F9" s="67"/>
      <c r="G9" s="67"/>
      <c r="H9" s="67"/>
      <c r="I9" s="67"/>
      <c r="J9" s="67"/>
      <c r="K9" s="50"/>
      <c r="L9" s="67"/>
      <c r="M9" s="67"/>
      <c r="N9" s="67"/>
      <c r="O9" s="67"/>
      <c r="P9" s="67"/>
      <c r="Q9" s="67"/>
      <c r="R9" s="67"/>
      <c r="S9" s="50"/>
      <c r="T9" s="67"/>
      <c r="U9" s="67"/>
      <c r="V9" s="67"/>
      <c r="W9" s="67"/>
      <c r="X9" s="67"/>
      <c r="Y9" s="67"/>
      <c r="Z9" s="78"/>
      <c r="AA9" s="78"/>
      <c r="AB9" s="78"/>
      <c r="AC9" s="78"/>
      <c r="AD9" s="78"/>
      <c r="AE9" s="78"/>
      <c r="AF9" s="50"/>
      <c r="AG9" s="50"/>
      <c r="AH9" s="16"/>
    </row>
    <row r="10" spans="1:34" ht="27.75" customHeight="1">
      <c r="A10" s="9" t="s">
        <v>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78"/>
      <c r="AA10" s="78"/>
      <c r="AB10" s="78"/>
      <c r="AC10" s="78"/>
      <c r="AD10" s="78"/>
      <c r="AE10" s="78"/>
      <c r="AF10" s="68"/>
      <c r="AG10" s="68"/>
      <c r="AH10" s="16"/>
    </row>
    <row r="11" spans="1:34" ht="27.75" customHeight="1">
      <c r="A11" s="9"/>
      <c r="B11" s="68"/>
      <c r="C11" s="68"/>
      <c r="D11" s="68"/>
      <c r="E11" s="50"/>
      <c r="F11" s="50"/>
      <c r="G11" s="50"/>
      <c r="H11" s="50"/>
      <c r="I11" s="50"/>
      <c r="J11" s="68"/>
      <c r="K11" s="68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8"/>
      <c r="AG11" s="68" t="s">
        <v>30</v>
      </c>
      <c r="AH11" s="10"/>
    </row>
    <row r="12" spans="1:34" ht="27.75" customHeight="1" thickBot="1">
      <c r="A12" s="9"/>
      <c r="B12" s="69">
        <f aca="true" t="shared" si="0" ref="B12:AE12">SUM(B8:B10)</f>
        <v>0</v>
      </c>
      <c r="C12" s="69">
        <f t="shared" si="0"/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69">
        <f t="shared" si="0"/>
        <v>0</v>
      </c>
      <c r="M12" s="69">
        <f t="shared" si="0"/>
        <v>0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0</v>
      </c>
      <c r="T12" s="69">
        <f t="shared" si="0"/>
        <v>0</v>
      </c>
      <c r="U12" s="69">
        <f t="shared" si="0"/>
        <v>0</v>
      </c>
      <c r="V12" s="69">
        <f t="shared" si="0"/>
        <v>0</v>
      </c>
      <c r="W12" s="69">
        <f t="shared" si="0"/>
        <v>0</v>
      </c>
      <c r="X12" s="69">
        <f t="shared" si="0"/>
        <v>0</v>
      </c>
      <c r="Y12" s="69">
        <f t="shared" si="0"/>
        <v>0</v>
      </c>
      <c r="Z12" s="69">
        <f t="shared" si="0"/>
        <v>0</v>
      </c>
      <c r="AA12" s="69">
        <f t="shared" si="0"/>
        <v>0</v>
      </c>
      <c r="AB12" s="69">
        <f t="shared" si="0"/>
        <v>0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/>
      <c r="AG12" s="69">
        <f>SUM(B12:AF12)/30</f>
        <v>0</v>
      </c>
      <c r="AH12" s="16"/>
    </row>
    <row r="13" spans="1:34" ht="27.75" customHeight="1">
      <c r="A13" s="10" t="s">
        <v>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68"/>
      <c r="AH13" s="16"/>
    </row>
    <row r="14" spans="1:34" ht="27.75" customHeight="1">
      <c r="A14" s="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7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68"/>
      <c r="AH14" s="16"/>
    </row>
    <row r="15" spans="1:34" ht="27.75" customHeight="1">
      <c r="A15" s="9" t="s">
        <v>19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9"/>
      <c r="AA15" s="89"/>
      <c r="AB15" s="89"/>
      <c r="AC15" s="89"/>
      <c r="AD15" s="89"/>
      <c r="AE15" s="67"/>
      <c r="AF15" s="50"/>
      <c r="AG15" s="68"/>
      <c r="AH15" s="16"/>
    </row>
    <row r="16" spans="1:34" ht="27.75" customHeight="1">
      <c r="A16" s="9"/>
      <c r="B16" s="17"/>
      <c r="C16" s="17"/>
      <c r="D16" s="17"/>
      <c r="E16" s="17"/>
      <c r="F16" s="17"/>
      <c r="G16" s="17"/>
      <c r="H16" s="17"/>
      <c r="I16" s="17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9"/>
      <c r="AA16" s="89"/>
      <c r="AB16" s="89"/>
      <c r="AC16" s="89"/>
      <c r="AD16" s="89"/>
      <c r="AE16" s="67"/>
      <c r="AF16" s="50"/>
      <c r="AG16" s="68"/>
      <c r="AH16" s="16"/>
    </row>
    <row r="17" spans="1:34" ht="27.75" customHeight="1">
      <c r="A17" s="8" t="s">
        <v>28</v>
      </c>
      <c r="B17" s="17"/>
      <c r="C17" s="17"/>
      <c r="D17" s="17"/>
      <c r="E17" s="17"/>
      <c r="F17" s="17"/>
      <c r="G17" s="17"/>
      <c r="H17" s="17"/>
      <c r="I17" s="17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9"/>
      <c r="AA17" s="89"/>
      <c r="AB17" s="89"/>
      <c r="AC17" s="89"/>
      <c r="AD17" s="89"/>
      <c r="AE17" s="67"/>
      <c r="AF17" s="50"/>
      <c r="AG17" s="68"/>
      <c r="AH17" s="16"/>
    </row>
    <row r="18" spans="1:34" ht="27.75" customHeight="1">
      <c r="A18" s="9"/>
      <c r="B18" s="17"/>
      <c r="C18" s="17"/>
      <c r="D18" s="17"/>
      <c r="E18" s="17"/>
      <c r="F18" s="17"/>
      <c r="G18" s="17"/>
      <c r="H18" s="17"/>
      <c r="I18" s="17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9"/>
      <c r="AA18" s="89"/>
      <c r="AB18" s="89"/>
      <c r="AC18" s="89"/>
      <c r="AD18" s="89"/>
      <c r="AE18" s="67"/>
      <c r="AF18" s="50"/>
      <c r="AG18" s="68"/>
      <c r="AH18" s="16"/>
    </row>
    <row r="19" spans="1:34" ht="27.75" customHeight="1">
      <c r="A19" s="9" t="s">
        <v>5</v>
      </c>
      <c r="B19" s="17"/>
      <c r="C19" s="17"/>
      <c r="D19" s="17"/>
      <c r="E19" s="17"/>
      <c r="F19" s="17"/>
      <c r="G19" s="17"/>
      <c r="H19" s="17"/>
      <c r="I19" s="17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9"/>
      <c r="AA19" s="89"/>
      <c r="AB19" s="89"/>
      <c r="AC19" s="89"/>
      <c r="AD19" s="89"/>
      <c r="AE19" s="67"/>
      <c r="AF19" s="50"/>
      <c r="AG19" s="68"/>
      <c r="AH19" s="16"/>
    </row>
    <row r="20" spans="1:34" ht="27.75" customHeight="1">
      <c r="A20" s="9"/>
      <c r="B20" s="17"/>
      <c r="C20" s="17"/>
      <c r="D20" s="17"/>
      <c r="E20" s="17"/>
      <c r="F20" s="17"/>
      <c r="G20" s="17"/>
      <c r="H20" s="17"/>
      <c r="I20" s="17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9"/>
      <c r="AA20" s="89"/>
      <c r="AB20" s="89"/>
      <c r="AC20" s="89"/>
      <c r="AD20" s="89"/>
      <c r="AE20" s="67"/>
      <c r="AF20" s="50"/>
      <c r="AG20" s="68"/>
      <c r="AH20" s="16"/>
    </row>
    <row r="21" spans="1:34" ht="27.75" customHeight="1">
      <c r="A21" s="9" t="s">
        <v>6</v>
      </c>
      <c r="B21" s="17"/>
      <c r="C21" s="17"/>
      <c r="D21" s="17"/>
      <c r="E21" s="17"/>
      <c r="F21" s="17"/>
      <c r="G21" s="17"/>
      <c r="H21" s="17"/>
      <c r="I21" s="17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9"/>
      <c r="AA21" s="89"/>
      <c r="AB21" s="89"/>
      <c r="AC21" s="89"/>
      <c r="AD21" s="89"/>
      <c r="AE21" s="67"/>
      <c r="AF21" s="50"/>
      <c r="AG21" s="68"/>
      <c r="AH21" s="16"/>
    </row>
    <row r="22" spans="1:34" ht="27.75" customHeight="1">
      <c r="A22" s="9"/>
      <c r="B22" s="17"/>
      <c r="C22" s="17"/>
      <c r="D22" s="17"/>
      <c r="E22" s="17"/>
      <c r="F22" s="17"/>
      <c r="G22" s="17"/>
      <c r="H22" s="17"/>
      <c r="I22" s="17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9"/>
      <c r="AA22" s="89"/>
      <c r="AB22" s="89"/>
      <c r="AC22" s="89"/>
      <c r="AD22" s="89"/>
      <c r="AE22" s="67"/>
      <c r="AF22" s="50"/>
      <c r="AG22" s="68"/>
      <c r="AH22" s="16"/>
    </row>
    <row r="23" spans="1:34" ht="27.75" customHeight="1">
      <c r="A23" s="9" t="s">
        <v>7</v>
      </c>
      <c r="B23" s="17"/>
      <c r="C23" s="17"/>
      <c r="D23" s="17"/>
      <c r="E23" s="17"/>
      <c r="F23" s="17"/>
      <c r="G23" s="17"/>
      <c r="H23" s="17"/>
      <c r="I23" s="17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9"/>
      <c r="AA23" s="89"/>
      <c r="AB23" s="89"/>
      <c r="AC23" s="89"/>
      <c r="AD23" s="89"/>
      <c r="AE23" s="67"/>
      <c r="AF23" s="53"/>
      <c r="AG23" s="68"/>
      <c r="AH23" s="16"/>
    </row>
    <row r="24" spans="1:34" ht="27.75" customHeight="1">
      <c r="A24" s="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68"/>
      <c r="AF24" s="68"/>
      <c r="AG24" s="68" t="s">
        <v>30</v>
      </c>
      <c r="AH24" s="10"/>
    </row>
    <row r="25" spans="1:34" ht="27.75" customHeight="1" thickBot="1">
      <c r="A25" s="9"/>
      <c r="B25" s="71">
        <f aca="true" t="shared" si="1" ref="B25:AE25">SUM(B15:B24)</f>
        <v>0</v>
      </c>
      <c r="C25" s="71">
        <f t="shared" si="1"/>
        <v>0</v>
      </c>
      <c r="D25" s="71">
        <f t="shared" si="1"/>
        <v>0</v>
      </c>
      <c r="E25" s="71">
        <f t="shared" si="1"/>
        <v>0</v>
      </c>
      <c r="F25" s="71">
        <f t="shared" si="1"/>
        <v>0</v>
      </c>
      <c r="G25" s="71">
        <f t="shared" si="1"/>
        <v>0</v>
      </c>
      <c r="H25" s="71">
        <f t="shared" si="1"/>
        <v>0</v>
      </c>
      <c r="I25" s="71">
        <f t="shared" si="1"/>
        <v>0</v>
      </c>
      <c r="J25" s="71">
        <f t="shared" si="1"/>
        <v>0</v>
      </c>
      <c r="K25" s="71">
        <f t="shared" si="1"/>
        <v>0</v>
      </c>
      <c r="L25" s="71">
        <f t="shared" si="1"/>
        <v>0</v>
      </c>
      <c r="M25" s="71">
        <f t="shared" si="1"/>
        <v>0</v>
      </c>
      <c r="N25" s="71">
        <f t="shared" si="1"/>
        <v>0</v>
      </c>
      <c r="O25" s="71">
        <f t="shared" si="1"/>
        <v>0</v>
      </c>
      <c r="P25" s="71">
        <f t="shared" si="1"/>
        <v>0</v>
      </c>
      <c r="Q25" s="71">
        <f t="shared" si="1"/>
        <v>0</v>
      </c>
      <c r="R25" s="71">
        <f t="shared" si="1"/>
        <v>0</v>
      </c>
      <c r="S25" s="71">
        <f t="shared" si="1"/>
        <v>0</v>
      </c>
      <c r="T25" s="71">
        <f t="shared" si="1"/>
        <v>0</v>
      </c>
      <c r="U25" s="71">
        <f t="shared" si="1"/>
        <v>0</v>
      </c>
      <c r="V25" s="71">
        <f t="shared" si="1"/>
        <v>0</v>
      </c>
      <c r="W25" s="71">
        <f t="shared" si="1"/>
        <v>0</v>
      </c>
      <c r="X25" s="71">
        <f t="shared" si="1"/>
        <v>0</v>
      </c>
      <c r="Y25" s="71">
        <f t="shared" si="1"/>
        <v>0</v>
      </c>
      <c r="Z25" s="71">
        <f t="shared" si="1"/>
        <v>0</v>
      </c>
      <c r="AA25" s="71">
        <f t="shared" si="1"/>
        <v>0</v>
      </c>
      <c r="AB25" s="71">
        <f t="shared" si="1"/>
        <v>0</v>
      </c>
      <c r="AC25" s="71">
        <f t="shared" si="1"/>
        <v>0</v>
      </c>
      <c r="AD25" s="71">
        <f t="shared" si="1"/>
        <v>0</v>
      </c>
      <c r="AE25" s="71">
        <f t="shared" si="1"/>
        <v>0</v>
      </c>
      <c r="AF25" s="69"/>
      <c r="AG25" s="69">
        <f>SUM(B25:AF25)/30</f>
        <v>0</v>
      </c>
      <c r="AH25" s="16"/>
    </row>
    <row r="26" spans="1:34" ht="27.75" customHeight="1">
      <c r="A26" s="21" t="s">
        <v>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68"/>
      <c r="AH26" s="16"/>
    </row>
    <row r="27" spans="1:34" ht="27.75" customHeight="1">
      <c r="A27" s="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68"/>
      <c r="AH27" s="16"/>
    </row>
    <row r="28" spans="1:34" ht="27.75" customHeight="1">
      <c r="A28" s="15" t="s">
        <v>9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49"/>
      <c r="AB28" s="49"/>
      <c r="AC28" s="49"/>
      <c r="AD28" s="49"/>
      <c r="AE28" s="49"/>
      <c r="AF28" s="50"/>
      <c r="AG28" s="68"/>
      <c r="AH28" s="16"/>
    </row>
    <row r="29" spans="1:34" ht="27.75" customHeight="1">
      <c r="A29" s="15" t="s">
        <v>10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49"/>
      <c r="AB29" s="49"/>
      <c r="AC29" s="49"/>
      <c r="AD29" s="49"/>
      <c r="AE29" s="49"/>
      <c r="AF29" s="50"/>
      <c r="AG29" s="68"/>
      <c r="AH29" s="16"/>
    </row>
    <row r="30" spans="1:34" ht="27.75" customHeight="1">
      <c r="A30" s="15" t="s">
        <v>25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79"/>
      <c r="AB30" s="79"/>
      <c r="AC30" s="79"/>
      <c r="AD30" s="79"/>
      <c r="AE30" s="79"/>
      <c r="AF30" s="50"/>
      <c r="AG30" s="68"/>
      <c r="AH30" s="16"/>
    </row>
    <row r="31" spans="1:34" ht="27.75" customHeight="1">
      <c r="A31" s="15" t="s">
        <v>24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80"/>
      <c r="AB31" s="80"/>
      <c r="AC31" s="80"/>
      <c r="AD31" s="80"/>
      <c r="AE31" s="80"/>
      <c r="AF31" s="50"/>
      <c r="AG31" s="68"/>
      <c r="AH31" s="16"/>
    </row>
    <row r="32" spans="1:34" ht="27.75" customHeight="1">
      <c r="A32" s="15" t="s">
        <v>26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80"/>
      <c r="AB32" s="80"/>
      <c r="AC32" s="80"/>
      <c r="AD32" s="80"/>
      <c r="AE32" s="80"/>
      <c r="AF32" s="50"/>
      <c r="AG32" s="68"/>
      <c r="AH32" s="16"/>
    </row>
    <row r="33" spans="1:34" ht="27.75" customHeight="1">
      <c r="A33" s="15" t="s">
        <v>27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80"/>
      <c r="AB33" s="80"/>
      <c r="AC33" s="80"/>
      <c r="AD33" s="80"/>
      <c r="AE33" s="80"/>
      <c r="AF33" s="50"/>
      <c r="AG33" s="68"/>
      <c r="AH33" s="16"/>
    </row>
    <row r="34" spans="1:34" ht="27.75" customHeight="1">
      <c r="A34" s="15" t="s">
        <v>18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49"/>
      <c r="AB34" s="49"/>
      <c r="AC34" s="49"/>
      <c r="AD34" s="49"/>
      <c r="AE34" s="49"/>
      <c r="AF34" s="50"/>
      <c r="AG34" s="68"/>
      <c r="AH34" s="10"/>
    </row>
    <row r="35" spans="1:34" ht="27.75" customHeight="1">
      <c r="A35" s="15" t="s">
        <v>5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81"/>
      <c r="AB35" s="81"/>
      <c r="AC35" s="81"/>
      <c r="AD35" s="81"/>
      <c r="AE35" s="81"/>
      <c r="AF35" s="50"/>
      <c r="AG35" s="68"/>
      <c r="AH35" s="16"/>
    </row>
    <row r="36" spans="1:34" ht="27.75" customHeight="1">
      <c r="A36" s="15" t="s">
        <v>11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49"/>
      <c r="AB36" s="49"/>
      <c r="AC36" s="49"/>
      <c r="AD36" s="49"/>
      <c r="AE36" s="49"/>
      <c r="AF36" s="50"/>
      <c r="AG36" s="68"/>
      <c r="AH36" s="16"/>
    </row>
    <row r="37" spans="1:34" ht="27.75" customHeight="1">
      <c r="A37" s="15" t="s">
        <v>7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51"/>
      <c r="AB37" s="51"/>
      <c r="AC37" s="51"/>
      <c r="AD37" s="51"/>
      <c r="AE37" s="51"/>
      <c r="AF37" s="53"/>
      <c r="AG37" s="68"/>
      <c r="AH37" s="16"/>
    </row>
    <row r="38" spans="1:34" ht="27.75" customHeight="1">
      <c r="A38" s="9"/>
      <c r="B38" s="50"/>
      <c r="C38" s="50"/>
      <c r="D38" s="68"/>
      <c r="E38" s="50"/>
      <c r="F38" s="68"/>
      <c r="G38" s="68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68" t="s">
        <v>30</v>
      </c>
      <c r="AH38" s="16"/>
    </row>
    <row r="39" spans="1:34" ht="27.75" customHeight="1" thickBot="1">
      <c r="A39" s="9"/>
      <c r="B39" s="69">
        <f aca="true" t="shared" si="2" ref="B39:AE39">SUM(B28+B34+B35+B36+B37)</f>
        <v>0</v>
      </c>
      <c r="C39" s="69">
        <f t="shared" si="2"/>
        <v>0</v>
      </c>
      <c r="D39" s="69">
        <f t="shared" si="2"/>
        <v>0</v>
      </c>
      <c r="E39" s="69">
        <f t="shared" si="2"/>
        <v>0</v>
      </c>
      <c r="F39" s="69">
        <f t="shared" si="2"/>
        <v>0</v>
      </c>
      <c r="G39" s="69">
        <f t="shared" si="2"/>
        <v>0</v>
      </c>
      <c r="H39" s="69">
        <f t="shared" si="2"/>
        <v>0</v>
      </c>
      <c r="I39" s="69">
        <f t="shared" si="2"/>
        <v>0</v>
      </c>
      <c r="J39" s="69">
        <f t="shared" si="2"/>
        <v>0</v>
      </c>
      <c r="K39" s="69">
        <f t="shared" si="2"/>
        <v>0</v>
      </c>
      <c r="L39" s="69">
        <f t="shared" si="2"/>
        <v>0</v>
      </c>
      <c r="M39" s="69">
        <f t="shared" si="2"/>
        <v>0</v>
      </c>
      <c r="N39" s="69">
        <f t="shared" si="2"/>
        <v>0</v>
      </c>
      <c r="O39" s="69">
        <f t="shared" si="2"/>
        <v>0</v>
      </c>
      <c r="P39" s="69">
        <f t="shared" si="2"/>
        <v>0</v>
      </c>
      <c r="Q39" s="69">
        <f t="shared" si="2"/>
        <v>0</v>
      </c>
      <c r="R39" s="69">
        <f t="shared" si="2"/>
        <v>0</v>
      </c>
      <c r="S39" s="69">
        <f t="shared" si="2"/>
        <v>0</v>
      </c>
      <c r="T39" s="69">
        <f t="shared" si="2"/>
        <v>0</v>
      </c>
      <c r="U39" s="69">
        <f t="shared" si="2"/>
        <v>0</v>
      </c>
      <c r="V39" s="69">
        <f t="shared" si="2"/>
        <v>0</v>
      </c>
      <c r="W39" s="69">
        <f t="shared" si="2"/>
        <v>0</v>
      </c>
      <c r="X39" s="69">
        <f t="shared" si="2"/>
        <v>0</v>
      </c>
      <c r="Y39" s="69">
        <f t="shared" si="2"/>
        <v>0</v>
      </c>
      <c r="Z39" s="69">
        <f t="shared" si="2"/>
        <v>0</v>
      </c>
      <c r="AA39" s="69">
        <f t="shared" si="2"/>
        <v>0</v>
      </c>
      <c r="AB39" s="69">
        <f t="shared" si="2"/>
        <v>0</v>
      </c>
      <c r="AC39" s="69">
        <f t="shared" si="2"/>
        <v>0</v>
      </c>
      <c r="AD39" s="69">
        <f t="shared" si="2"/>
        <v>0</v>
      </c>
      <c r="AE39" s="69">
        <f t="shared" si="2"/>
        <v>0</v>
      </c>
      <c r="AF39" s="69"/>
      <c r="AG39" s="69">
        <f>SUM(B39:AF39)/30</f>
        <v>0</v>
      </c>
      <c r="AH39" s="16"/>
    </row>
    <row r="40" spans="1:34" ht="27.75" customHeight="1">
      <c r="A40" s="10" t="s">
        <v>12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68"/>
      <c r="AH40" s="16"/>
    </row>
    <row r="41" spans="1:34" ht="27.75" customHeight="1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68"/>
      <c r="AH41" s="16"/>
    </row>
    <row r="42" spans="1:34" ht="27.75" customHeight="1">
      <c r="A42" s="9" t="s">
        <v>13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68"/>
      <c r="AH42" s="16"/>
    </row>
    <row r="43" spans="1:34" ht="27.75" customHeight="1">
      <c r="A43" s="9" t="s">
        <v>32</v>
      </c>
      <c r="B43" s="72"/>
      <c r="C43" s="72"/>
      <c r="D43" s="72"/>
      <c r="E43" s="72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50"/>
      <c r="AC43" s="50"/>
      <c r="AD43" s="50"/>
      <c r="AE43" s="50"/>
      <c r="AF43" s="50"/>
      <c r="AG43" s="68">
        <f>SUM(B43:AF43)</f>
        <v>0</v>
      </c>
      <c r="AH43" s="16"/>
    </row>
    <row r="44" spans="1:34" ht="27.75" customHeight="1">
      <c r="A44" s="9" t="s">
        <v>4</v>
      </c>
      <c r="B44" s="72"/>
      <c r="C44" s="72"/>
      <c r="D44" s="72"/>
      <c r="E44" s="72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50"/>
      <c r="AC44" s="50"/>
      <c r="AD44" s="50"/>
      <c r="AE44" s="50"/>
      <c r="AF44" s="50"/>
      <c r="AG44" s="68"/>
      <c r="AH44" s="16"/>
    </row>
    <row r="45" spans="1:34" ht="27.75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68"/>
      <c r="AH45" s="16"/>
    </row>
    <row r="46" spans="1:34" ht="27.75" customHeight="1">
      <c r="A46" s="9" t="s">
        <v>14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68"/>
      <c r="AH46" s="16"/>
    </row>
    <row r="47" spans="1:34" ht="27.75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68"/>
      <c r="AH47" s="16"/>
    </row>
    <row r="48" spans="1:34" ht="27.75" customHeight="1">
      <c r="A48" s="9" t="s">
        <v>11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0"/>
      <c r="X48" s="50"/>
      <c r="Y48" s="50"/>
      <c r="Z48" s="50"/>
      <c r="AA48" s="50"/>
      <c r="AB48" s="50"/>
      <c r="AC48" s="50"/>
      <c r="AD48" s="50"/>
      <c r="AE48" s="50"/>
      <c r="AF48" s="68"/>
      <c r="AG48" s="68"/>
      <c r="AH48" s="16"/>
    </row>
    <row r="49" spans="1:34" ht="27.75" customHeight="1">
      <c r="A49" s="9"/>
      <c r="B49" s="73"/>
      <c r="C49" s="73"/>
      <c r="D49" s="68"/>
      <c r="E49" s="50"/>
      <c r="F49" s="68"/>
      <c r="G49" s="68"/>
      <c r="H49" s="68"/>
      <c r="I49" s="50"/>
      <c r="J49" s="50"/>
      <c r="K49" s="68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68" t="s">
        <v>30</v>
      </c>
      <c r="AH49" s="16"/>
    </row>
    <row r="50" spans="1:34" ht="27.75" customHeight="1" thickBot="1">
      <c r="A50" s="9"/>
      <c r="B50" s="69">
        <f aca="true" t="shared" si="3" ref="B50:AE50">SUM(B42:B48)</f>
        <v>0</v>
      </c>
      <c r="C50" s="69">
        <f t="shared" si="3"/>
        <v>0</v>
      </c>
      <c r="D50" s="69">
        <f t="shared" si="3"/>
        <v>0</v>
      </c>
      <c r="E50" s="69">
        <f t="shared" si="3"/>
        <v>0</v>
      </c>
      <c r="F50" s="69">
        <f t="shared" si="3"/>
        <v>0</v>
      </c>
      <c r="G50" s="69">
        <f t="shared" si="3"/>
        <v>0</v>
      </c>
      <c r="H50" s="69">
        <f t="shared" si="3"/>
        <v>0</v>
      </c>
      <c r="I50" s="69">
        <f t="shared" si="3"/>
        <v>0</v>
      </c>
      <c r="J50" s="69">
        <f t="shared" si="3"/>
        <v>0</v>
      </c>
      <c r="K50" s="69">
        <f t="shared" si="3"/>
        <v>0</v>
      </c>
      <c r="L50" s="69">
        <f t="shared" si="3"/>
        <v>0</v>
      </c>
      <c r="M50" s="69">
        <f t="shared" si="3"/>
        <v>0</v>
      </c>
      <c r="N50" s="69">
        <f t="shared" si="3"/>
        <v>0</v>
      </c>
      <c r="O50" s="69">
        <f t="shared" si="3"/>
        <v>0</v>
      </c>
      <c r="P50" s="69">
        <f t="shared" si="3"/>
        <v>0</v>
      </c>
      <c r="Q50" s="69">
        <f t="shared" si="3"/>
        <v>0</v>
      </c>
      <c r="R50" s="69">
        <f t="shared" si="3"/>
        <v>0</v>
      </c>
      <c r="S50" s="69">
        <f t="shared" si="3"/>
        <v>0</v>
      </c>
      <c r="T50" s="69">
        <f t="shared" si="3"/>
        <v>0</v>
      </c>
      <c r="U50" s="69">
        <f t="shared" si="3"/>
        <v>0</v>
      </c>
      <c r="V50" s="69">
        <f t="shared" si="3"/>
        <v>0</v>
      </c>
      <c r="W50" s="69">
        <f t="shared" si="3"/>
        <v>0</v>
      </c>
      <c r="X50" s="69">
        <f t="shared" si="3"/>
        <v>0</v>
      </c>
      <c r="Y50" s="69">
        <f t="shared" si="3"/>
        <v>0</v>
      </c>
      <c r="Z50" s="69">
        <f t="shared" si="3"/>
        <v>0</v>
      </c>
      <c r="AA50" s="69">
        <f t="shared" si="3"/>
        <v>0</v>
      </c>
      <c r="AB50" s="69">
        <f t="shared" si="3"/>
        <v>0</v>
      </c>
      <c r="AC50" s="69">
        <f t="shared" si="3"/>
        <v>0</v>
      </c>
      <c r="AD50" s="69">
        <f t="shared" si="3"/>
        <v>0</v>
      </c>
      <c r="AE50" s="69">
        <f t="shared" si="3"/>
        <v>0</v>
      </c>
      <c r="AF50" s="69"/>
      <c r="AG50" s="69">
        <f>SUM(B50:AF50)/30</f>
        <v>0</v>
      </c>
      <c r="AH50" s="10"/>
    </row>
    <row r="51" spans="1:34" ht="27.75" customHeight="1">
      <c r="A51" s="10" t="s">
        <v>15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68"/>
      <c r="AH51" s="10"/>
    </row>
    <row r="52" spans="1:34" ht="27.75" customHeight="1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68"/>
      <c r="AH52" s="16"/>
    </row>
    <row r="53" spans="1:34" ht="27.75" customHeight="1">
      <c r="A53" s="9" t="s">
        <v>4</v>
      </c>
      <c r="B53" s="219">
        <v>0.3335</v>
      </c>
      <c r="C53" s="219">
        <v>0.4326</v>
      </c>
      <c r="D53" s="219">
        <v>0.4041</v>
      </c>
      <c r="E53" s="219">
        <v>0.4241</v>
      </c>
      <c r="F53" s="219">
        <v>0.4321</v>
      </c>
      <c r="G53" s="219">
        <v>0.3737</v>
      </c>
      <c r="H53" s="219">
        <v>0.3976</v>
      </c>
      <c r="I53" s="219">
        <v>0.4002</v>
      </c>
      <c r="J53" s="219">
        <v>0.3674</v>
      </c>
      <c r="K53" s="219">
        <v>0.4343</v>
      </c>
      <c r="L53" s="219">
        <v>0.4437</v>
      </c>
      <c r="M53" s="219">
        <v>0.3939</v>
      </c>
      <c r="N53" s="219">
        <v>0.389</v>
      </c>
      <c r="O53" s="219">
        <v>0.3467</v>
      </c>
      <c r="P53" s="219">
        <v>0.3512</v>
      </c>
      <c r="Q53" s="219">
        <v>0.3767</v>
      </c>
      <c r="R53" s="219">
        <v>0.4164</v>
      </c>
      <c r="S53" s="219">
        <v>0.4747</v>
      </c>
      <c r="T53" s="219">
        <v>0.4724</v>
      </c>
      <c r="U53" s="219">
        <v>0.374</v>
      </c>
      <c r="V53" s="219">
        <v>0.3551</v>
      </c>
      <c r="W53" s="219">
        <v>0.308</v>
      </c>
      <c r="X53" s="219">
        <v>0.4325</v>
      </c>
      <c r="Y53" s="219">
        <v>0.4667</v>
      </c>
      <c r="Z53" s="219">
        <v>0.4923</v>
      </c>
      <c r="AA53" s="219">
        <v>0.4522</v>
      </c>
      <c r="AB53" s="219">
        <v>0.4064</v>
      </c>
      <c r="AC53" s="219">
        <v>0.3428</v>
      </c>
      <c r="AD53" s="53"/>
      <c r="AE53" s="53"/>
      <c r="AF53" s="68"/>
      <c r="AG53" s="68"/>
      <c r="AH53" s="16"/>
    </row>
    <row r="54" spans="1:34" ht="27.75" customHeight="1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68"/>
      <c r="AH54" s="16"/>
    </row>
    <row r="55" spans="1:34" ht="27.75" customHeight="1">
      <c r="A55" s="9" t="s">
        <v>16</v>
      </c>
      <c r="B55" s="50">
        <f aca="true" t="shared" si="4" ref="B55:AE55">SUM(B12+B25+B39+B50+B53)</f>
        <v>0.3335</v>
      </c>
      <c r="C55" s="50">
        <f t="shared" si="4"/>
        <v>0.4326</v>
      </c>
      <c r="D55" s="50">
        <f t="shared" si="4"/>
        <v>0.4041</v>
      </c>
      <c r="E55" s="50">
        <f t="shared" si="4"/>
        <v>0.4241</v>
      </c>
      <c r="F55" s="50">
        <f t="shared" si="4"/>
        <v>0.4321</v>
      </c>
      <c r="G55" s="50">
        <f t="shared" si="4"/>
        <v>0.3737</v>
      </c>
      <c r="H55" s="50">
        <f t="shared" si="4"/>
        <v>0.3976</v>
      </c>
      <c r="I55" s="50">
        <f t="shared" si="4"/>
        <v>0.4002</v>
      </c>
      <c r="J55" s="50">
        <f t="shared" si="4"/>
        <v>0.3674</v>
      </c>
      <c r="K55" s="50">
        <f t="shared" si="4"/>
        <v>0.4343</v>
      </c>
      <c r="L55" s="50">
        <f t="shared" si="4"/>
        <v>0.4437</v>
      </c>
      <c r="M55" s="50">
        <f t="shared" si="4"/>
        <v>0.3939</v>
      </c>
      <c r="N55" s="50">
        <f t="shared" si="4"/>
        <v>0.389</v>
      </c>
      <c r="O55" s="50">
        <f t="shared" si="4"/>
        <v>0.3467</v>
      </c>
      <c r="P55" s="50">
        <f t="shared" si="4"/>
        <v>0.3512</v>
      </c>
      <c r="Q55" s="50">
        <f t="shared" si="4"/>
        <v>0.3767</v>
      </c>
      <c r="R55" s="50">
        <f t="shared" si="4"/>
        <v>0.4164</v>
      </c>
      <c r="S55" s="50">
        <f t="shared" si="4"/>
        <v>0.4747</v>
      </c>
      <c r="T55" s="50">
        <f t="shared" si="4"/>
        <v>0.4724</v>
      </c>
      <c r="U55" s="50">
        <f t="shared" si="4"/>
        <v>0.374</v>
      </c>
      <c r="V55" s="50">
        <f t="shared" si="4"/>
        <v>0.3551</v>
      </c>
      <c r="W55" s="50">
        <f t="shared" si="4"/>
        <v>0.308</v>
      </c>
      <c r="X55" s="50">
        <f t="shared" si="4"/>
        <v>0.4325</v>
      </c>
      <c r="Y55" s="50">
        <f t="shared" si="4"/>
        <v>0.4667</v>
      </c>
      <c r="Z55" s="50">
        <f t="shared" si="4"/>
        <v>0.4923</v>
      </c>
      <c r="AA55" s="50">
        <f t="shared" si="4"/>
        <v>0.4522</v>
      </c>
      <c r="AB55" s="50">
        <f t="shared" si="4"/>
        <v>0.4064</v>
      </c>
      <c r="AC55" s="50">
        <f t="shared" si="4"/>
        <v>0.3428</v>
      </c>
      <c r="AD55" s="50">
        <f t="shared" si="4"/>
        <v>0</v>
      </c>
      <c r="AE55" s="50">
        <f t="shared" si="4"/>
        <v>0</v>
      </c>
      <c r="AF55" s="50"/>
      <c r="AG55" s="68"/>
      <c r="AH55" s="16"/>
    </row>
    <row r="56" spans="1:34" ht="27.75" customHeight="1">
      <c r="A56" s="9"/>
      <c r="B56" s="50"/>
      <c r="C56" s="7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68"/>
      <c r="AH56" s="16"/>
    </row>
    <row r="57" spans="1:34" ht="27.75" customHeight="1">
      <c r="A57" s="9" t="s">
        <v>17</v>
      </c>
      <c r="B57" s="74">
        <f aca="true" t="shared" si="5" ref="B57:AE57">-SUM(B21+B23+B36+B37+B46+B48)</f>
        <v>0</v>
      </c>
      <c r="C57" s="74">
        <f t="shared" si="5"/>
        <v>0</v>
      </c>
      <c r="D57" s="74">
        <f t="shared" si="5"/>
        <v>0</v>
      </c>
      <c r="E57" s="74">
        <f t="shared" si="5"/>
        <v>0</v>
      </c>
      <c r="F57" s="74">
        <f t="shared" si="5"/>
        <v>0</v>
      </c>
      <c r="G57" s="74">
        <f t="shared" si="5"/>
        <v>0</v>
      </c>
      <c r="H57" s="74">
        <f t="shared" si="5"/>
        <v>0</v>
      </c>
      <c r="I57" s="74">
        <f t="shared" si="5"/>
        <v>0</v>
      </c>
      <c r="J57" s="74">
        <f t="shared" si="5"/>
        <v>0</v>
      </c>
      <c r="K57" s="74">
        <f t="shared" si="5"/>
        <v>0</v>
      </c>
      <c r="L57" s="74">
        <f t="shared" si="5"/>
        <v>0</v>
      </c>
      <c r="M57" s="74">
        <f t="shared" si="5"/>
        <v>0</v>
      </c>
      <c r="N57" s="74">
        <f t="shared" si="5"/>
        <v>0</v>
      </c>
      <c r="O57" s="74">
        <f t="shared" si="5"/>
        <v>0</v>
      </c>
      <c r="P57" s="74">
        <f t="shared" si="5"/>
        <v>0</v>
      </c>
      <c r="Q57" s="74">
        <f t="shared" si="5"/>
        <v>0</v>
      </c>
      <c r="R57" s="74">
        <f t="shared" si="5"/>
        <v>0</v>
      </c>
      <c r="S57" s="74">
        <f t="shared" si="5"/>
        <v>0</v>
      </c>
      <c r="T57" s="74">
        <f t="shared" si="5"/>
        <v>0</v>
      </c>
      <c r="U57" s="74">
        <f t="shared" si="5"/>
        <v>0</v>
      </c>
      <c r="V57" s="74">
        <f t="shared" si="5"/>
        <v>0</v>
      </c>
      <c r="W57" s="74">
        <f t="shared" si="5"/>
        <v>0</v>
      </c>
      <c r="X57" s="74">
        <f t="shared" si="5"/>
        <v>0</v>
      </c>
      <c r="Y57" s="74">
        <f t="shared" si="5"/>
        <v>0</v>
      </c>
      <c r="Z57" s="74">
        <f t="shared" si="5"/>
        <v>0</v>
      </c>
      <c r="AA57" s="74">
        <f t="shared" si="5"/>
        <v>0</v>
      </c>
      <c r="AB57" s="74">
        <f t="shared" si="5"/>
        <v>0</v>
      </c>
      <c r="AC57" s="74">
        <f t="shared" si="5"/>
        <v>0</v>
      </c>
      <c r="AD57" s="74">
        <f t="shared" si="5"/>
        <v>0</v>
      </c>
      <c r="AE57" s="74">
        <f t="shared" si="5"/>
        <v>0</v>
      </c>
      <c r="AF57" s="68"/>
      <c r="AG57" s="68"/>
      <c r="AH57" s="16"/>
    </row>
    <row r="58" spans="1:34" ht="27.75" customHeight="1">
      <c r="A58" s="9"/>
      <c r="B58" s="50"/>
      <c r="C58" s="50"/>
      <c r="D58" s="75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76" t="s">
        <v>30</v>
      </c>
      <c r="AH58" s="16"/>
    </row>
    <row r="59" spans="1:34" ht="27.75" customHeight="1" thickBot="1">
      <c r="A59" s="10" t="s">
        <v>22</v>
      </c>
      <c r="B59" s="69">
        <f aca="true" t="shared" si="6" ref="B59:AE59">SUM(B55:B57)</f>
        <v>0.3335</v>
      </c>
      <c r="C59" s="69">
        <f t="shared" si="6"/>
        <v>0.4326</v>
      </c>
      <c r="D59" s="69">
        <f t="shared" si="6"/>
        <v>0.4041</v>
      </c>
      <c r="E59" s="69">
        <f t="shared" si="6"/>
        <v>0.4241</v>
      </c>
      <c r="F59" s="69">
        <f t="shared" si="6"/>
        <v>0.4321</v>
      </c>
      <c r="G59" s="69">
        <f t="shared" si="6"/>
        <v>0.3737</v>
      </c>
      <c r="H59" s="69">
        <f t="shared" si="6"/>
        <v>0.3976</v>
      </c>
      <c r="I59" s="69">
        <f t="shared" si="6"/>
        <v>0.4002</v>
      </c>
      <c r="J59" s="69">
        <f t="shared" si="6"/>
        <v>0.3674</v>
      </c>
      <c r="K59" s="69">
        <f t="shared" si="6"/>
        <v>0.4343</v>
      </c>
      <c r="L59" s="69">
        <f t="shared" si="6"/>
        <v>0.4437</v>
      </c>
      <c r="M59" s="69">
        <f t="shared" si="6"/>
        <v>0.3939</v>
      </c>
      <c r="N59" s="69">
        <f t="shared" si="6"/>
        <v>0.389</v>
      </c>
      <c r="O59" s="69">
        <f t="shared" si="6"/>
        <v>0.3467</v>
      </c>
      <c r="P59" s="69">
        <f t="shared" si="6"/>
        <v>0.3512</v>
      </c>
      <c r="Q59" s="69">
        <f t="shared" si="6"/>
        <v>0.3767</v>
      </c>
      <c r="R59" s="69">
        <f t="shared" si="6"/>
        <v>0.4164</v>
      </c>
      <c r="S59" s="69">
        <f t="shared" si="6"/>
        <v>0.4747</v>
      </c>
      <c r="T59" s="69">
        <f t="shared" si="6"/>
        <v>0.4724</v>
      </c>
      <c r="U59" s="69">
        <f t="shared" si="6"/>
        <v>0.374</v>
      </c>
      <c r="V59" s="69">
        <f t="shared" si="6"/>
        <v>0.3551</v>
      </c>
      <c r="W59" s="69">
        <f t="shared" si="6"/>
        <v>0.308</v>
      </c>
      <c r="X59" s="69">
        <f t="shared" si="6"/>
        <v>0.4325</v>
      </c>
      <c r="Y59" s="69">
        <f t="shared" si="6"/>
        <v>0.4667</v>
      </c>
      <c r="Z59" s="69">
        <f t="shared" si="6"/>
        <v>0.4923</v>
      </c>
      <c r="AA59" s="69">
        <f t="shared" si="6"/>
        <v>0.4522</v>
      </c>
      <c r="AB59" s="69">
        <f t="shared" si="6"/>
        <v>0.4064</v>
      </c>
      <c r="AC59" s="69">
        <f t="shared" si="6"/>
        <v>0.3428</v>
      </c>
      <c r="AD59" s="69">
        <f t="shared" si="6"/>
        <v>0</v>
      </c>
      <c r="AE59" s="69">
        <f t="shared" si="6"/>
        <v>0</v>
      </c>
      <c r="AF59" s="69"/>
      <c r="AG59" s="77">
        <f>SUM(B59:AF59)/30</f>
        <v>0.3764766666666667</v>
      </c>
      <c r="AH59" s="16"/>
    </row>
    <row r="60" spans="1:34" ht="27.75" customHeight="1">
      <c r="A60" s="10"/>
      <c r="B60" s="29"/>
      <c r="C60" s="32"/>
      <c r="D60" s="32"/>
      <c r="E60" s="32"/>
      <c r="F60" s="32"/>
      <c r="G60" s="32"/>
      <c r="H60" s="23"/>
      <c r="I60" s="13"/>
      <c r="J60" s="13"/>
      <c r="K60" s="13"/>
      <c r="L60" s="13"/>
      <c r="M60" s="13"/>
      <c r="N60" s="13"/>
      <c r="O60" s="13"/>
      <c r="P60" s="13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16"/>
    </row>
    <row r="61" spans="1:33" ht="27.75" customHeight="1">
      <c r="A61" s="9" t="s">
        <v>20</v>
      </c>
      <c r="B61" s="15"/>
      <c r="C61" s="15"/>
      <c r="D61" s="15"/>
      <c r="E61" s="15"/>
      <c r="F61" s="15"/>
      <c r="G61" s="15"/>
      <c r="H61" s="15"/>
      <c r="I61" s="22"/>
      <c r="J61" s="22"/>
      <c r="K61" s="22"/>
      <c r="L61" s="22"/>
      <c r="M61" s="22"/>
      <c r="N61" s="22"/>
      <c r="O61" s="22"/>
      <c r="P61" s="22"/>
      <c r="Q61" s="23"/>
      <c r="R61" s="23"/>
      <c r="S61" s="15"/>
      <c r="T61" s="15"/>
      <c r="U61" s="15"/>
      <c r="V61" s="15"/>
      <c r="W61" s="15"/>
      <c r="X61" s="15"/>
      <c r="Y61" s="15"/>
      <c r="Z61" s="22"/>
      <c r="AA61" s="22"/>
      <c r="AB61" s="22"/>
      <c r="AC61" s="22"/>
      <c r="AD61" s="22"/>
      <c r="AE61" s="22"/>
      <c r="AF61" s="22"/>
      <c r="AG61" s="22"/>
    </row>
    <row r="62" spans="1:34" ht="20.25">
      <c r="A62" s="1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10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6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zoomScale="50" zoomScaleNormal="50" zoomScalePageLayoutView="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E39" sqref="E39"/>
    </sheetView>
  </sheetViews>
  <sheetFormatPr defaultColWidth="8.88671875" defaultRowHeight="15"/>
  <cols>
    <col min="1" max="1" width="29.99609375" style="0" customWidth="1"/>
    <col min="2" max="32" width="9.77734375" style="0" customWidth="1"/>
    <col min="33" max="33" width="10.77734375" style="0" customWidth="1"/>
  </cols>
  <sheetData>
    <row r="1" spans="1:34" ht="27.75" customHeight="1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7.75" customHeight="1">
      <c r="A2" s="2">
        <v>40245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7.75" customHeight="1">
      <c r="A3" s="4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65"/>
      <c r="AB3" s="64"/>
      <c r="AC3" s="64"/>
      <c r="AD3" s="64"/>
      <c r="AE3" s="64"/>
      <c r="AF3" s="64"/>
      <c r="AG3" s="64"/>
      <c r="AH3" s="3"/>
    </row>
    <row r="4" spans="1:36" ht="27.75" customHeight="1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4" ht="27.75" customHeight="1">
      <c r="A5" s="9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>
        <v>16</v>
      </c>
      <c r="R5" s="45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5">
        <v>25</v>
      </c>
      <c r="AA5" s="45">
        <v>26</v>
      </c>
      <c r="AB5" s="45">
        <v>27</v>
      </c>
      <c r="AC5" s="45">
        <v>28</v>
      </c>
      <c r="AD5" s="45">
        <v>29</v>
      </c>
      <c r="AE5" s="45">
        <v>30</v>
      </c>
      <c r="AF5" s="45">
        <v>31</v>
      </c>
      <c r="AG5" s="45"/>
      <c r="AH5" s="3"/>
    </row>
    <row r="6" spans="1:34" ht="27.75" customHeight="1">
      <c r="A6" s="10" t="s">
        <v>0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9"/>
      <c r="R6" s="49"/>
      <c r="S6" s="43"/>
      <c r="T6" s="43"/>
      <c r="U6" s="43"/>
      <c r="V6" s="43"/>
      <c r="W6" s="43"/>
      <c r="X6" s="43"/>
      <c r="Y6" s="43"/>
      <c r="Z6" s="49"/>
      <c r="AA6" s="49"/>
      <c r="AB6" s="49"/>
      <c r="AC6" s="49"/>
      <c r="AD6" s="49"/>
      <c r="AE6" s="49"/>
      <c r="AF6" s="49"/>
      <c r="AG6" s="49"/>
      <c r="AH6" s="4"/>
    </row>
    <row r="7" spans="1:34" ht="27.75" customHeight="1">
      <c r="A7" s="9"/>
      <c r="B7" s="43"/>
      <c r="C7" s="43"/>
      <c r="D7" s="43"/>
      <c r="E7" s="43"/>
      <c r="F7" s="43"/>
      <c r="G7" s="43"/>
      <c r="H7" s="43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6"/>
    </row>
    <row r="8" spans="1:34" ht="27.75" customHeight="1">
      <c r="A8" s="9" t="s">
        <v>1</v>
      </c>
      <c r="B8" s="84"/>
      <c r="C8" s="84"/>
      <c r="D8" s="84"/>
      <c r="E8" s="84"/>
      <c r="F8" s="84"/>
      <c r="G8" s="84"/>
      <c r="H8" s="84"/>
      <c r="I8" s="85"/>
      <c r="J8" s="85"/>
      <c r="K8" s="84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50"/>
      <c r="AH8" s="7"/>
    </row>
    <row r="9" spans="1:34" ht="27.75" customHeight="1">
      <c r="A9" s="9"/>
      <c r="B9" s="49"/>
      <c r="C9" s="49"/>
      <c r="D9" s="49"/>
      <c r="E9" s="49"/>
      <c r="F9" s="49"/>
      <c r="G9" s="49"/>
      <c r="H9" s="49"/>
      <c r="I9" s="78"/>
      <c r="J9" s="78"/>
      <c r="K9" s="49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50"/>
      <c r="AH9" s="16"/>
    </row>
    <row r="10" spans="1:34" ht="27.75" customHeight="1">
      <c r="A10" s="9" t="s">
        <v>2</v>
      </c>
      <c r="B10" s="52"/>
      <c r="C10" s="52"/>
      <c r="D10" s="52"/>
      <c r="E10" s="51"/>
      <c r="F10" s="51"/>
      <c r="G10" s="51"/>
      <c r="H10" s="51"/>
      <c r="I10" s="82"/>
      <c r="J10" s="82"/>
      <c r="K10" s="5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/>
      <c r="AA10" s="83"/>
      <c r="AB10" s="83"/>
      <c r="AC10" s="83"/>
      <c r="AD10" s="83"/>
      <c r="AE10" s="83"/>
      <c r="AF10" s="83"/>
      <c r="AG10" s="68"/>
      <c r="AH10" s="16"/>
    </row>
    <row r="11" spans="1:34" ht="27.75" customHeight="1">
      <c r="A11" s="9"/>
      <c r="B11" s="68"/>
      <c r="C11" s="68"/>
      <c r="D11" s="68"/>
      <c r="E11" s="50"/>
      <c r="F11" s="50"/>
      <c r="G11" s="50"/>
      <c r="H11" s="50"/>
      <c r="I11" s="50"/>
      <c r="J11" s="68"/>
      <c r="K11" s="68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68"/>
      <c r="AG11" s="68" t="s">
        <v>30</v>
      </c>
      <c r="AH11" s="10"/>
    </row>
    <row r="12" spans="1:34" ht="27.75" customHeight="1" thickBot="1">
      <c r="A12" s="9"/>
      <c r="B12" s="69">
        <f aca="true" t="shared" si="0" ref="B12:AF12">SUM(B8:B10)</f>
        <v>0</v>
      </c>
      <c r="C12" s="69">
        <f t="shared" si="0"/>
        <v>0</v>
      </c>
      <c r="D12" s="69">
        <f t="shared" si="0"/>
        <v>0</v>
      </c>
      <c r="E12" s="69">
        <f t="shared" si="0"/>
        <v>0</v>
      </c>
      <c r="F12" s="69">
        <f t="shared" si="0"/>
        <v>0</v>
      </c>
      <c r="G12" s="69">
        <f t="shared" si="0"/>
        <v>0</v>
      </c>
      <c r="H12" s="69">
        <f t="shared" si="0"/>
        <v>0</v>
      </c>
      <c r="I12" s="69">
        <f t="shared" si="0"/>
        <v>0</v>
      </c>
      <c r="J12" s="69">
        <f t="shared" si="0"/>
        <v>0</v>
      </c>
      <c r="K12" s="69">
        <f t="shared" si="0"/>
        <v>0</v>
      </c>
      <c r="L12" s="69">
        <f t="shared" si="0"/>
        <v>0</v>
      </c>
      <c r="M12" s="69">
        <f t="shared" si="0"/>
        <v>0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>
        <f t="shared" si="0"/>
        <v>0</v>
      </c>
      <c r="T12" s="69">
        <f t="shared" si="0"/>
        <v>0</v>
      </c>
      <c r="U12" s="69">
        <f t="shared" si="0"/>
        <v>0</v>
      </c>
      <c r="V12" s="69">
        <f t="shared" si="0"/>
        <v>0</v>
      </c>
      <c r="W12" s="69">
        <f t="shared" si="0"/>
        <v>0</v>
      </c>
      <c r="X12" s="69">
        <f t="shared" si="0"/>
        <v>0</v>
      </c>
      <c r="Y12" s="69">
        <f t="shared" si="0"/>
        <v>0</v>
      </c>
      <c r="Z12" s="69">
        <f t="shared" si="0"/>
        <v>0</v>
      </c>
      <c r="AA12" s="69">
        <f t="shared" si="0"/>
        <v>0</v>
      </c>
      <c r="AB12" s="69">
        <f t="shared" si="0"/>
        <v>0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>
        <f t="shared" si="0"/>
        <v>0</v>
      </c>
      <c r="AG12" s="69">
        <f>SUM(B12:AF12)/31</f>
        <v>0</v>
      </c>
      <c r="AH12" s="16"/>
    </row>
    <row r="13" spans="1:34" ht="27.75" customHeight="1">
      <c r="A13" s="10" t="s">
        <v>3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68"/>
      <c r="AH13" s="16"/>
    </row>
    <row r="14" spans="1:34" ht="27.75" customHeight="1">
      <c r="A14" s="9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7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68"/>
      <c r="AH14" s="16"/>
    </row>
    <row r="15" spans="1:34" ht="27.75" customHeight="1">
      <c r="A15" s="9" t="s">
        <v>19</v>
      </c>
      <c r="B15" s="88"/>
      <c r="C15" s="88"/>
      <c r="D15" s="88"/>
      <c r="E15" s="88"/>
      <c r="F15" s="88"/>
      <c r="G15" s="88"/>
      <c r="H15" s="88"/>
      <c r="I15" s="88"/>
      <c r="J15" s="17"/>
      <c r="K15" s="18"/>
      <c r="L15" s="17"/>
      <c r="M15" s="17"/>
      <c r="N15" s="17"/>
      <c r="O15" s="17"/>
      <c r="P15" s="17"/>
      <c r="Q15" s="17"/>
      <c r="R15" s="17"/>
      <c r="S15" s="18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68"/>
      <c r="AH15" s="16"/>
    </row>
    <row r="16" spans="1:34" ht="27.75" customHeight="1">
      <c r="A16" s="9"/>
      <c r="B16" s="17"/>
      <c r="C16" s="17"/>
      <c r="D16" s="17"/>
      <c r="E16" s="17"/>
      <c r="F16" s="17"/>
      <c r="G16" s="17"/>
      <c r="H16" s="17"/>
      <c r="I16" s="17"/>
      <c r="J16" s="17"/>
      <c r="K16" s="18"/>
      <c r="L16" s="17"/>
      <c r="M16" s="17"/>
      <c r="N16" s="17"/>
      <c r="O16" s="17"/>
      <c r="P16" s="17"/>
      <c r="Q16" s="17"/>
      <c r="R16" s="17"/>
      <c r="S16" s="18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68"/>
      <c r="AH16" s="16"/>
    </row>
    <row r="17" spans="1:34" ht="27.75" customHeight="1">
      <c r="A17" s="8" t="s">
        <v>28</v>
      </c>
      <c r="B17" s="17"/>
      <c r="C17" s="17"/>
      <c r="D17" s="17"/>
      <c r="E17" s="17"/>
      <c r="F17" s="17"/>
      <c r="G17" s="17"/>
      <c r="H17" s="17"/>
      <c r="I17" s="17"/>
      <c r="J17" s="17"/>
      <c r="K17" s="18"/>
      <c r="L17" s="17"/>
      <c r="M17" s="17"/>
      <c r="N17" s="17"/>
      <c r="O17" s="17"/>
      <c r="P17" s="17"/>
      <c r="Q17" s="17"/>
      <c r="R17" s="17"/>
      <c r="S17" s="18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68"/>
      <c r="AH17" s="16"/>
    </row>
    <row r="18" spans="1:34" ht="27.75" customHeight="1">
      <c r="A18" s="9"/>
      <c r="B18" s="17"/>
      <c r="C18" s="17"/>
      <c r="D18" s="17"/>
      <c r="E18" s="17"/>
      <c r="F18" s="17"/>
      <c r="G18" s="17"/>
      <c r="H18" s="17"/>
      <c r="I18" s="17"/>
      <c r="J18" s="17"/>
      <c r="K18" s="18"/>
      <c r="L18" s="17"/>
      <c r="M18" s="17"/>
      <c r="N18" s="17"/>
      <c r="O18" s="17"/>
      <c r="P18" s="17"/>
      <c r="Q18" s="17"/>
      <c r="R18" s="17"/>
      <c r="S18" s="18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68"/>
      <c r="AH18" s="16"/>
    </row>
    <row r="19" spans="1:34" ht="27.75" customHeight="1">
      <c r="A19" s="9" t="s">
        <v>5</v>
      </c>
      <c r="B19" s="17"/>
      <c r="C19" s="17"/>
      <c r="D19" s="17"/>
      <c r="E19" s="17"/>
      <c r="F19" s="17"/>
      <c r="G19" s="17"/>
      <c r="H19" s="17"/>
      <c r="I19" s="17"/>
      <c r="J19" s="17"/>
      <c r="K19" s="18"/>
      <c r="L19" s="17"/>
      <c r="M19" s="17"/>
      <c r="N19" s="17"/>
      <c r="O19" s="17"/>
      <c r="P19" s="17"/>
      <c r="Q19" s="17"/>
      <c r="R19" s="17"/>
      <c r="S19" s="18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68"/>
      <c r="AH19" s="16"/>
    </row>
    <row r="20" spans="1:34" ht="27.75" customHeight="1">
      <c r="A20" s="9"/>
      <c r="B20" s="17"/>
      <c r="C20" s="17"/>
      <c r="D20" s="17"/>
      <c r="E20" s="17"/>
      <c r="F20" s="17"/>
      <c r="G20" s="17"/>
      <c r="H20" s="17"/>
      <c r="I20" s="17"/>
      <c r="J20" s="17"/>
      <c r="K20" s="18"/>
      <c r="L20" s="17"/>
      <c r="M20" s="17"/>
      <c r="N20" s="17"/>
      <c r="O20" s="17"/>
      <c r="P20" s="17"/>
      <c r="Q20" s="17"/>
      <c r="R20" s="17"/>
      <c r="S20" s="18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68"/>
      <c r="AH20" s="16"/>
    </row>
    <row r="21" spans="1:34" ht="27.75" customHeight="1">
      <c r="A21" s="9" t="s">
        <v>6</v>
      </c>
      <c r="B21" s="17"/>
      <c r="C21" s="17"/>
      <c r="D21" s="17"/>
      <c r="E21" s="17"/>
      <c r="F21" s="17"/>
      <c r="G21" s="17"/>
      <c r="H21" s="17"/>
      <c r="I21" s="17"/>
      <c r="J21" s="17"/>
      <c r="K21" s="18"/>
      <c r="L21" s="17"/>
      <c r="M21" s="17"/>
      <c r="N21" s="17"/>
      <c r="O21" s="17"/>
      <c r="P21" s="17"/>
      <c r="Q21" s="17"/>
      <c r="R21" s="17"/>
      <c r="S21" s="18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68"/>
      <c r="AH21" s="16"/>
    </row>
    <row r="22" spans="1:34" ht="27.75" customHeight="1">
      <c r="A22" s="9"/>
      <c r="B22" s="17"/>
      <c r="C22" s="17"/>
      <c r="D22" s="17"/>
      <c r="E22" s="17"/>
      <c r="F22" s="17"/>
      <c r="G22" s="17"/>
      <c r="H22" s="17"/>
      <c r="I22" s="17"/>
      <c r="J22" s="17"/>
      <c r="K22" s="18"/>
      <c r="L22" s="17"/>
      <c r="M22" s="17"/>
      <c r="N22" s="17"/>
      <c r="O22" s="17"/>
      <c r="P22" s="17"/>
      <c r="Q22" s="17"/>
      <c r="R22" s="17"/>
      <c r="S22" s="18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68"/>
      <c r="AH22" s="16"/>
    </row>
    <row r="23" spans="1:34" ht="27.75" customHeight="1">
      <c r="A23" s="9" t="s">
        <v>7</v>
      </c>
      <c r="B23" s="17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  <c r="R23" s="17"/>
      <c r="S23" s="18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68"/>
      <c r="AH23" s="16"/>
    </row>
    <row r="24" spans="1:34" ht="27.75" customHeight="1">
      <c r="A24" s="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68"/>
      <c r="AF24" s="68"/>
      <c r="AG24" s="68" t="s">
        <v>30</v>
      </c>
      <c r="AH24" s="10"/>
    </row>
    <row r="25" spans="1:34" ht="27.75" customHeight="1" thickBot="1">
      <c r="A25" s="9"/>
      <c r="B25" s="71">
        <f aca="true" t="shared" si="1" ref="B25:AF25">SUM(B15:B24)</f>
        <v>0</v>
      </c>
      <c r="C25" s="71">
        <f t="shared" si="1"/>
        <v>0</v>
      </c>
      <c r="D25" s="71">
        <f t="shared" si="1"/>
        <v>0</v>
      </c>
      <c r="E25" s="71">
        <f t="shared" si="1"/>
        <v>0</v>
      </c>
      <c r="F25" s="71">
        <f t="shared" si="1"/>
        <v>0</v>
      </c>
      <c r="G25" s="71">
        <f t="shared" si="1"/>
        <v>0</v>
      </c>
      <c r="H25" s="71">
        <f t="shared" si="1"/>
        <v>0</v>
      </c>
      <c r="I25" s="71">
        <f t="shared" si="1"/>
        <v>0</v>
      </c>
      <c r="J25" s="71">
        <f t="shared" si="1"/>
        <v>0</v>
      </c>
      <c r="K25" s="71">
        <f t="shared" si="1"/>
        <v>0</v>
      </c>
      <c r="L25" s="71">
        <f t="shared" si="1"/>
        <v>0</v>
      </c>
      <c r="M25" s="71">
        <f t="shared" si="1"/>
        <v>0</v>
      </c>
      <c r="N25" s="71">
        <f t="shared" si="1"/>
        <v>0</v>
      </c>
      <c r="O25" s="71">
        <f t="shared" si="1"/>
        <v>0</v>
      </c>
      <c r="P25" s="71">
        <f t="shared" si="1"/>
        <v>0</v>
      </c>
      <c r="Q25" s="71">
        <f t="shared" si="1"/>
        <v>0</v>
      </c>
      <c r="R25" s="71">
        <f t="shared" si="1"/>
        <v>0</v>
      </c>
      <c r="S25" s="71">
        <f t="shared" si="1"/>
        <v>0</v>
      </c>
      <c r="T25" s="71">
        <f t="shared" si="1"/>
        <v>0</v>
      </c>
      <c r="U25" s="71">
        <f t="shared" si="1"/>
        <v>0</v>
      </c>
      <c r="V25" s="71">
        <f t="shared" si="1"/>
        <v>0</v>
      </c>
      <c r="W25" s="71">
        <f t="shared" si="1"/>
        <v>0</v>
      </c>
      <c r="X25" s="71">
        <f t="shared" si="1"/>
        <v>0</v>
      </c>
      <c r="Y25" s="71">
        <f t="shared" si="1"/>
        <v>0</v>
      </c>
      <c r="Z25" s="71">
        <f t="shared" si="1"/>
        <v>0</v>
      </c>
      <c r="AA25" s="71">
        <f t="shared" si="1"/>
        <v>0</v>
      </c>
      <c r="AB25" s="71">
        <f t="shared" si="1"/>
        <v>0</v>
      </c>
      <c r="AC25" s="71">
        <f t="shared" si="1"/>
        <v>0</v>
      </c>
      <c r="AD25" s="71">
        <f t="shared" si="1"/>
        <v>0</v>
      </c>
      <c r="AE25" s="71">
        <f t="shared" si="1"/>
        <v>0</v>
      </c>
      <c r="AF25" s="71">
        <f t="shared" si="1"/>
        <v>0</v>
      </c>
      <c r="AG25" s="69">
        <f>SUM(B25:AF25)/31</f>
        <v>0</v>
      </c>
      <c r="AH25" s="16"/>
    </row>
    <row r="26" spans="1:34" ht="27.75" customHeight="1">
      <c r="A26" s="21" t="s">
        <v>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68"/>
      <c r="AH26" s="16"/>
    </row>
    <row r="27" spans="1:34" ht="27.75" customHeight="1">
      <c r="A27" s="9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68"/>
      <c r="AH27" s="16"/>
    </row>
    <row r="28" spans="1:34" ht="27.75" customHeight="1">
      <c r="A28" s="15" t="s">
        <v>9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68"/>
      <c r="AH28" s="16"/>
    </row>
    <row r="29" spans="1:34" ht="27.75" customHeight="1">
      <c r="A29" s="15" t="s">
        <v>10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68"/>
      <c r="AH29" s="16"/>
    </row>
    <row r="30" spans="1:34" ht="27.75" customHeight="1">
      <c r="A30" s="15" t="s">
        <v>25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68"/>
      <c r="AH30" s="16"/>
    </row>
    <row r="31" spans="1:34" ht="27.75" customHeight="1">
      <c r="A31" s="15" t="s">
        <v>24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68"/>
      <c r="AH31" s="16"/>
    </row>
    <row r="32" spans="1:34" ht="27.75" customHeight="1">
      <c r="A32" s="15" t="s">
        <v>26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68"/>
      <c r="AH32" s="16"/>
    </row>
    <row r="33" spans="1:34" ht="27.75" customHeight="1">
      <c r="A33" s="15" t="s">
        <v>27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68"/>
      <c r="AH33" s="16"/>
    </row>
    <row r="34" spans="1:34" ht="27.75" customHeight="1">
      <c r="A34" s="15" t="s">
        <v>18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68"/>
      <c r="AH34" s="10"/>
    </row>
    <row r="35" spans="1:34" ht="27.75" customHeight="1">
      <c r="A35" s="15" t="s">
        <v>5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68"/>
      <c r="AH35" s="16"/>
    </row>
    <row r="36" spans="1:34" ht="27.75" customHeight="1">
      <c r="A36" s="15" t="s">
        <v>11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68"/>
      <c r="AH36" s="16"/>
    </row>
    <row r="37" spans="1:34" ht="27.75" customHeight="1">
      <c r="A37" s="15" t="s">
        <v>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68"/>
      <c r="AH37" s="16"/>
    </row>
    <row r="38" spans="1:34" ht="27.75" customHeight="1">
      <c r="A38" s="9"/>
      <c r="B38" s="50"/>
      <c r="C38" s="50"/>
      <c r="D38" s="68"/>
      <c r="E38" s="50"/>
      <c r="F38" s="68"/>
      <c r="G38" s="68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68" t="s">
        <v>30</v>
      </c>
      <c r="AH38" s="16"/>
    </row>
    <row r="39" spans="1:34" ht="27.75" customHeight="1" thickBot="1">
      <c r="A39" s="9"/>
      <c r="B39" s="69">
        <f aca="true" t="shared" si="2" ref="B39:AF39">SUM(B28+B34+B35+B36+B37)</f>
        <v>0</v>
      </c>
      <c r="C39" s="69">
        <f t="shared" si="2"/>
        <v>0</v>
      </c>
      <c r="D39" s="69">
        <f t="shared" si="2"/>
        <v>0</v>
      </c>
      <c r="E39" s="69">
        <f t="shared" si="2"/>
        <v>0</v>
      </c>
      <c r="F39" s="69">
        <f t="shared" si="2"/>
        <v>0</v>
      </c>
      <c r="G39" s="69">
        <f t="shared" si="2"/>
        <v>0</v>
      </c>
      <c r="H39" s="69">
        <f t="shared" si="2"/>
        <v>0</v>
      </c>
      <c r="I39" s="69">
        <f t="shared" si="2"/>
        <v>0</v>
      </c>
      <c r="J39" s="69">
        <f t="shared" si="2"/>
        <v>0</v>
      </c>
      <c r="K39" s="69">
        <f t="shared" si="2"/>
        <v>0</v>
      </c>
      <c r="L39" s="69">
        <f t="shared" si="2"/>
        <v>0</v>
      </c>
      <c r="M39" s="69">
        <f t="shared" si="2"/>
        <v>0</v>
      </c>
      <c r="N39" s="69">
        <f t="shared" si="2"/>
        <v>0</v>
      </c>
      <c r="O39" s="69">
        <f t="shared" si="2"/>
        <v>0</v>
      </c>
      <c r="P39" s="69">
        <f t="shared" si="2"/>
        <v>0</v>
      </c>
      <c r="Q39" s="69">
        <f t="shared" si="2"/>
        <v>0</v>
      </c>
      <c r="R39" s="69">
        <f t="shared" si="2"/>
        <v>0</v>
      </c>
      <c r="S39" s="69">
        <f t="shared" si="2"/>
        <v>0</v>
      </c>
      <c r="T39" s="69">
        <f t="shared" si="2"/>
        <v>0</v>
      </c>
      <c r="U39" s="69">
        <f t="shared" si="2"/>
        <v>0</v>
      </c>
      <c r="V39" s="69">
        <f t="shared" si="2"/>
        <v>0</v>
      </c>
      <c r="W39" s="69">
        <f t="shared" si="2"/>
        <v>0</v>
      </c>
      <c r="X39" s="69">
        <f t="shared" si="2"/>
        <v>0</v>
      </c>
      <c r="Y39" s="69">
        <f t="shared" si="2"/>
        <v>0</v>
      </c>
      <c r="Z39" s="69">
        <f t="shared" si="2"/>
        <v>0</v>
      </c>
      <c r="AA39" s="69">
        <f t="shared" si="2"/>
        <v>0</v>
      </c>
      <c r="AB39" s="69">
        <f t="shared" si="2"/>
        <v>0</v>
      </c>
      <c r="AC39" s="69">
        <f t="shared" si="2"/>
        <v>0</v>
      </c>
      <c r="AD39" s="69">
        <f t="shared" si="2"/>
        <v>0</v>
      </c>
      <c r="AE39" s="69">
        <f t="shared" si="2"/>
        <v>0</v>
      </c>
      <c r="AF39" s="69">
        <f t="shared" si="2"/>
        <v>0</v>
      </c>
      <c r="AG39" s="69">
        <f>SUM(B39:AF39)/31</f>
        <v>0</v>
      </c>
      <c r="AH39" s="16"/>
    </row>
    <row r="40" spans="1:34" ht="27.75" customHeight="1">
      <c r="A40" s="10" t="s">
        <v>12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68"/>
      <c r="AH40" s="16"/>
    </row>
    <row r="41" spans="1:34" ht="27.75" customHeight="1">
      <c r="A41" s="1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68"/>
      <c r="AH41" s="16"/>
    </row>
    <row r="42" spans="1:34" ht="27.75" customHeight="1">
      <c r="A42" s="9" t="s">
        <v>13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49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68"/>
      <c r="AH42" s="16"/>
    </row>
    <row r="43" spans="1:34" ht="27.75" customHeight="1">
      <c r="A43" s="9" t="s">
        <v>32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68">
        <f>SUM(B43:AF43)</f>
        <v>0</v>
      </c>
      <c r="AH43" s="16"/>
    </row>
    <row r="44" spans="1:34" ht="27.75" customHeight="1">
      <c r="A44" s="9" t="s">
        <v>4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68"/>
      <c r="AH44" s="16"/>
    </row>
    <row r="45" spans="1:34" ht="27.75" customHeight="1">
      <c r="A45" s="9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68"/>
      <c r="AH45" s="16"/>
    </row>
    <row r="46" spans="1:34" ht="27.75" customHeight="1">
      <c r="A46" s="9" t="s">
        <v>14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68"/>
      <c r="AH46" s="16"/>
    </row>
    <row r="47" spans="1:34" ht="27.75" customHeight="1">
      <c r="A47" s="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68"/>
      <c r="AH47" s="16"/>
    </row>
    <row r="48" spans="1:34" ht="27.75" customHeight="1">
      <c r="A48" s="9" t="s">
        <v>11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68"/>
      <c r="AH48" s="16"/>
    </row>
    <row r="49" spans="1:34" ht="27.75" customHeight="1">
      <c r="A49" s="9"/>
      <c r="B49" s="73"/>
      <c r="C49" s="73"/>
      <c r="D49" s="68"/>
      <c r="E49" s="50"/>
      <c r="F49" s="68"/>
      <c r="G49" s="68"/>
      <c r="H49" s="68"/>
      <c r="I49" s="50"/>
      <c r="J49" s="50"/>
      <c r="K49" s="68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68" t="s">
        <v>30</v>
      </c>
      <c r="AH49" s="16"/>
    </row>
    <row r="50" spans="1:34" ht="27.75" customHeight="1" thickBot="1">
      <c r="A50" s="9"/>
      <c r="B50" s="69">
        <f aca="true" t="shared" si="3" ref="B50:AD50">SUM(B42:B48)</f>
        <v>0</v>
      </c>
      <c r="C50" s="69">
        <f t="shared" si="3"/>
        <v>0</v>
      </c>
      <c r="D50" s="69">
        <f t="shared" si="3"/>
        <v>0</v>
      </c>
      <c r="E50" s="69">
        <f t="shared" si="3"/>
        <v>0</v>
      </c>
      <c r="F50" s="69">
        <f t="shared" si="3"/>
        <v>0</v>
      </c>
      <c r="G50" s="69">
        <f t="shared" si="3"/>
        <v>0</v>
      </c>
      <c r="H50" s="69">
        <f t="shared" si="3"/>
        <v>0</v>
      </c>
      <c r="I50" s="69">
        <v>4.6</v>
      </c>
      <c r="J50" s="69">
        <f t="shared" si="3"/>
        <v>0</v>
      </c>
      <c r="K50" s="69">
        <f t="shared" si="3"/>
        <v>0</v>
      </c>
      <c r="L50" s="69">
        <f t="shared" si="3"/>
        <v>0</v>
      </c>
      <c r="M50" s="69">
        <f t="shared" si="3"/>
        <v>0</v>
      </c>
      <c r="N50" s="69">
        <f t="shared" si="3"/>
        <v>0</v>
      </c>
      <c r="O50" s="69">
        <f t="shared" si="3"/>
        <v>0</v>
      </c>
      <c r="P50" s="69">
        <f t="shared" si="3"/>
        <v>0</v>
      </c>
      <c r="Q50" s="69">
        <f t="shared" si="3"/>
        <v>0</v>
      </c>
      <c r="R50" s="69">
        <f t="shared" si="3"/>
        <v>0</v>
      </c>
      <c r="S50" s="69">
        <f t="shared" si="3"/>
        <v>0</v>
      </c>
      <c r="T50" s="69">
        <f t="shared" si="3"/>
        <v>0</v>
      </c>
      <c r="U50" s="69">
        <f t="shared" si="3"/>
        <v>0</v>
      </c>
      <c r="V50" s="69">
        <f t="shared" si="3"/>
        <v>0</v>
      </c>
      <c r="W50" s="69">
        <f t="shared" si="3"/>
        <v>0</v>
      </c>
      <c r="X50" s="69">
        <f t="shared" si="3"/>
        <v>0</v>
      </c>
      <c r="Y50" s="69">
        <f t="shared" si="3"/>
        <v>0</v>
      </c>
      <c r="Z50" s="69">
        <f t="shared" si="3"/>
        <v>0</v>
      </c>
      <c r="AA50" s="69">
        <f t="shared" si="3"/>
        <v>0</v>
      </c>
      <c r="AB50" s="69">
        <f t="shared" si="3"/>
        <v>0</v>
      </c>
      <c r="AC50" s="69">
        <f t="shared" si="3"/>
        <v>0</v>
      </c>
      <c r="AD50" s="69">
        <f t="shared" si="3"/>
        <v>0</v>
      </c>
      <c r="AE50" s="69">
        <f>SUM(AE42:AE48)</f>
        <v>0</v>
      </c>
      <c r="AF50" s="69">
        <f>SUM(AF42:AF48)</f>
        <v>0</v>
      </c>
      <c r="AG50" s="69">
        <f>SUM(B50:AF50)/31</f>
        <v>0.14838709677419354</v>
      </c>
      <c r="AH50" s="10"/>
    </row>
    <row r="51" spans="1:34" ht="27.75" customHeight="1">
      <c r="A51" s="10" t="s">
        <v>15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68"/>
      <c r="AH51" s="10"/>
    </row>
    <row r="52" spans="1:34" ht="27.75" customHeight="1">
      <c r="A52" s="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68" t="s">
        <v>30</v>
      </c>
      <c r="AH52" s="16"/>
    </row>
    <row r="53" spans="1:34" ht="27.75" customHeight="1" thickBot="1">
      <c r="A53" s="9" t="s">
        <v>4</v>
      </c>
      <c r="B53" s="219">
        <v>0.3779</v>
      </c>
      <c r="C53" s="219">
        <v>0.5309</v>
      </c>
      <c r="D53" s="219">
        <v>0.5325</v>
      </c>
      <c r="E53" s="219">
        <v>0.3634</v>
      </c>
      <c r="F53" s="219">
        <v>0.365</v>
      </c>
      <c r="G53" s="219">
        <v>0.4197</v>
      </c>
      <c r="H53" s="219">
        <v>0.433</v>
      </c>
      <c r="I53" s="219">
        <v>0.3553</v>
      </c>
      <c r="J53" s="219">
        <v>0.4602</v>
      </c>
      <c r="K53" s="219">
        <v>0.3759</v>
      </c>
      <c r="L53" s="219">
        <v>0.4333</v>
      </c>
      <c r="M53" s="219">
        <v>0.4118</v>
      </c>
      <c r="N53" s="219">
        <v>0.3874</v>
      </c>
      <c r="O53" s="219">
        <v>0.3484</v>
      </c>
      <c r="P53" s="219">
        <v>0.3815</v>
      </c>
      <c r="Q53" s="219">
        <v>0.4267</v>
      </c>
      <c r="R53" s="219">
        <v>0.4505</v>
      </c>
      <c r="S53" s="219">
        <v>0.4462</v>
      </c>
      <c r="T53" s="219">
        <v>0.4616</v>
      </c>
      <c r="U53" s="219">
        <v>0.3583</v>
      </c>
      <c r="V53" s="219">
        <v>0.3656</v>
      </c>
      <c r="W53" s="219">
        <v>0.359</v>
      </c>
      <c r="X53" s="219">
        <v>0.4385</v>
      </c>
      <c r="Y53" s="219">
        <v>0.4299</v>
      </c>
      <c r="Z53" s="219">
        <v>0.4185</v>
      </c>
      <c r="AA53" s="219">
        <v>0.4447</v>
      </c>
      <c r="AB53" s="219">
        <v>0.4073</v>
      </c>
      <c r="AC53" s="219">
        <v>0.3441</v>
      </c>
      <c r="AD53" s="219">
        <v>0.3476</v>
      </c>
      <c r="AE53" s="219">
        <v>0.4178</v>
      </c>
      <c r="AF53" s="219">
        <v>0.4292</v>
      </c>
      <c r="AG53" s="69">
        <f>SUM(B53:AF53)/31</f>
        <v>0.4103774193548387</v>
      </c>
      <c r="AH53" s="16"/>
    </row>
    <row r="54" spans="1:34" ht="27.75" customHeight="1">
      <c r="A54" s="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68"/>
      <c r="AH54" s="16"/>
    </row>
    <row r="55" spans="1:34" ht="27.75" customHeight="1">
      <c r="A55" s="9" t="s">
        <v>16</v>
      </c>
      <c r="B55" s="50">
        <f aca="true" t="shared" si="4" ref="B55:AD55">SUM(B12+B25+B39+B50+B53)</f>
        <v>0.3779</v>
      </c>
      <c r="C55" s="50">
        <f t="shared" si="4"/>
        <v>0.5309</v>
      </c>
      <c r="D55" s="50">
        <f t="shared" si="4"/>
        <v>0.5325</v>
      </c>
      <c r="E55" s="50">
        <f t="shared" si="4"/>
        <v>0.3634</v>
      </c>
      <c r="F55" s="50">
        <f t="shared" si="4"/>
        <v>0.365</v>
      </c>
      <c r="G55" s="50">
        <f t="shared" si="4"/>
        <v>0.4197</v>
      </c>
      <c r="H55" s="50">
        <f t="shared" si="4"/>
        <v>0.433</v>
      </c>
      <c r="I55" s="50">
        <f t="shared" si="4"/>
        <v>4.955299999999999</v>
      </c>
      <c r="J55" s="50">
        <f t="shared" si="4"/>
        <v>0.4602</v>
      </c>
      <c r="K55" s="50">
        <f t="shared" si="4"/>
        <v>0.3759</v>
      </c>
      <c r="L55" s="50">
        <f t="shared" si="4"/>
        <v>0.4333</v>
      </c>
      <c r="M55" s="50">
        <f t="shared" si="4"/>
        <v>0.4118</v>
      </c>
      <c r="N55" s="50">
        <f t="shared" si="4"/>
        <v>0.3874</v>
      </c>
      <c r="O55" s="50">
        <f t="shared" si="4"/>
        <v>0.3484</v>
      </c>
      <c r="P55" s="50">
        <f t="shared" si="4"/>
        <v>0.3815</v>
      </c>
      <c r="Q55" s="50">
        <f t="shared" si="4"/>
        <v>0.4267</v>
      </c>
      <c r="R55" s="50">
        <f t="shared" si="4"/>
        <v>0.4505</v>
      </c>
      <c r="S55" s="50">
        <f t="shared" si="4"/>
        <v>0.4462</v>
      </c>
      <c r="T55" s="50">
        <f t="shared" si="4"/>
        <v>0.4616</v>
      </c>
      <c r="U55" s="50">
        <f t="shared" si="4"/>
        <v>0.3583</v>
      </c>
      <c r="V55" s="50">
        <f t="shared" si="4"/>
        <v>0.3656</v>
      </c>
      <c r="W55" s="50">
        <f t="shared" si="4"/>
        <v>0.359</v>
      </c>
      <c r="X55" s="50">
        <f t="shared" si="4"/>
        <v>0.4385</v>
      </c>
      <c r="Y55" s="50">
        <f t="shared" si="4"/>
        <v>0.4299</v>
      </c>
      <c r="Z55" s="50">
        <f t="shared" si="4"/>
        <v>0.4185</v>
      </c>
      <c r="AA55" s="50">
        <f t="shared" si="4"/>
        <v>0.4447</v>
      </c>
      <c r="AB55" s="50">
        <f t="shared" si="4"/>
        <v>0.4073</v>
      </c>
      <c r="AC55" s="50">
        <f t="shared" si="4"/>
        <v>0.3441</v>
      </c>
      <c r="AD55" s="50">
        <f t="shared" si="4"/>
        <v>0.3476</v>
      </c>
      <c r="AE55" s="50">
        <f>SUM(AE12+AE25+AE39+AE50+AE53)</f>
        <v>0.4178</v>
      </c>
      <c r="AF55" s="50">
        <f>SUM(AF12+AF25+AF39+AF50+AF53)</f>
        <v>0.4292</v>
      </c>
      <c r="AG55" s="68"/>
      <c r="AH55" s="16"/>
    </row>
    <row r="56" spans="1:34" ht="27.75" customHeight="1">
      <c r="A56" s="9"/>
      <c r="B56" s="50"/>
      <c r="C56" s="7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68"/>
      <c r="AH56" s="16"/>
    </row>
    <row r="57" spans="1:34" ht="27.75" customHeight="1">
      <c r="A57" s="9" t="s">
        <v>17</v>
      </c>
      <c r="B57" s="74">
        <f aca="true" t="shared" si="5" ref="B57:AF57">-SUM(B21+B23+B36+B37+B46+B48)</f>
        <v>0</v>
      </c>
      <c r="C57" s="74">
        <f t="shared" si="5"/>
        <v>0</v>
      </c>
      <c r="D57" s="74">
        <f t="shared" si="5"/>
        <v>0</v>
      </c>
      <c r="E57" s="74">
        <f t="shared" si="5"/>
        <v>0</v>
      </c>
      <c r="F57" s="74">
        <f t="shared" si="5"/>
        <v>0</v>
      </c>
      <c r="G57" s="74">
        <f t="shared" si="5"/>
        <v>0</v>
      </c>
      <c r="H57" s="74">
        <f t="shared" si="5"/>
        <v>0</v>
      </c>
      <c r="I57" s="74">
        <f t="shared" si="5"/>
        <v>0</v>
      </c>
      <c r="J57" s="74">
        <f t="shared" si="5"/>
        <v>0</v>
      </c>
      <c r="K57" s="74">
        <f t="shared" si="5"/>
        <v>0</v>
      </c>
      <c r="L57" s="74">
        <f t="shared" si="5"/>
        <v>0</v>
      </c>
      <c r="M57" s="74">
        <f t="shared" si="5"/>
        <v>0</v>
      </c>
      <c r="N57" s="74">
        <f t="shared" si="5"/>
        <v>0</v>
      </c>
      <c r="O57" s="74">
        <f t="shared" si="5"/>
        <v>0</v>
      </c>
      <c r="P57" s="74">
        <f t="shared" si="5"/>
        <v>0</v>
      </c>
      <c r="Q57" s="74">
        <f t="shared" si="5"/>
        <v>0</v>
      </c>
      <c r="R57" s="74">
        <f t="shared" si="5"/>
        <v>0</v>
      </c>
      <c r="S57" s="74">
        <f t="shared" si="5"/>
        <v>0</v>
      </c>
      <c r="T57" s="74">
        <f t="shared" si="5"/>
        <v>0</v>
      </c>
      <c r="U57" s="74">
        <f t="shared" si="5"/>
        <v>0</v>
      </c>
      <c r="V57" s="74">
        <f t="shared" si="5"/>
        <v>0</v>
      </c>
      <c r="W57" s="74">
        <f t="shared" si="5"/>
        <v>0</v>
      </c>
      <c r="X57" s="74">
        <f t="shared" si="5"/>
        <v>0</v>
      </c>
      <c r="Y57" s="74">
        <f t="shared" si="5"/>
        <v>0</v>
      </c>
      <c r="Z57" s="74">
        <f t="shared" si="5"/>
        <v>0</v>
      </c>
      <c r="AA57" s="74">
        <f t="shared" si="5"/>
        <v>0</v>
      </c>
      <c r="AB57" s="74">
        <f t="shared" si="5"/>
        <v>0</v>
      </c>
      <c r="AC57" s="74">
        <f t="shared" si="5"/>
        <v>0</v>
      </c>
      <c r="AD57" s="74">
        <f t="shared" si="5"/>
        <v>0</v>
      </c>
      <c r="AE57" s="74">
        <f t="shared" si="5"/>
        <v>0</v>
      </c>
      <c r="AF57" s="74">
        <f t="shared" si="5"/>
        <v>0</v>
      </c>
      <c r="AG57" s="68"/>
      <c r="AH57" s="16"/>
    </row>
    <row r="58" spans="1:34" ht="27.75" customHeight="1">
      <c r="A58" s="9"/>
      <c r="B58" s="50"/>
      <c r="C58" s="50"/>
      <c r="D58" s="75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76" t="s">
        <v>30</v>
      </c>
      <c r="AH58" s="16"/>
    </row>
    <row r="59" spans="1:34" ht="27.75" customHeight="1" thickBot="1">
      <c r="A59" s="10" t="s">
        <v>22</v>
      </c>
      <c r="B59" s="69">
        <f aca="true" t="shared" si="6" ref="B59:AF59">SUM(B55:B57)</f>
        <v>0.3779</v>
      </c>
      <c r="C59" s="69">
        <f t="shared" si="6"/>
        <v>0.5309</v>
      </c>
      <c r="D59" s="69">
        <f t="shared" si="6"/>
        <v>0.5325</v>
      </c>
      <c r="E59" s="69">
        <f t="shared" si="6"/>
        <v>0.3634</v>
      </c>
      <c r="F59" s="69">
        <f t="shared" si="6"/>
        <v>0.365</v>
      </c>
      <c r="G59" s="69">
        <f t="shared" si="6"/>
        <v>0.4197</v>
      </c>
      <c r="H59" s="69">
        <f t="shared" si="6"/>
        <v>0.433</v>
      </c>
      <c r="I59" s="69">
        <f t="shared" si="6"/>
        <v>4.955299999999999</v>
      </c>
      <c r="J59" s="69">
        <f t="shared" si="6"/>
        <v>0.4602</v>
      </c>
      <c r="K59" s="69">
        <f t="shared" si="6"/>
        <v>0.3759</v>
      </c>
      <c r="L59" s="69">
        <f t="shared" si="6"/>
        <v>0.4333</v>
      </c>
      <c r="M59" s="69">
        <f t="shared" si="6"/>
        <v>0.4118</v>
      </c>
      <c r="N59" s="69">
        <f t="shared" si="6"/>
        <v>0.3874</v>
      </c>
      <c r="O59" s="69">
        <f t="shared" si="6"/>
        <v>0.3484</v>
      </c>
      <c r="P59" s="69">
        <f t="shared" si="6"/>
        <v>0.3815</v>
      </c>
      <c r="Q59" s="69">
        <f t="shared" si="6"/>
        <v>0.4267</v>
      </c>
      <c r="R59" s="69">
        <f t="shared" si="6"/>
        <v>0.4505</v>
      </c>
      <c r="S59" s="69">
        <f t="shared" si="6"/>
        <v>0.4462</v>
      </c>
      <c r="T59" s="69">
        <f t="shared" si="6"/>
        <v>0.4616</v>
      </c>
      <c r="U59" s="69">
        <f t="shared" si="6"/>
        <v>0.3583</v>
      </c>
      <c r="V59" s="69">
        <f t="shared" si="6"/>
        <v>0.3656</v>
      </c>
      <c r="W59" s="69">
        <f t="shared" si="6"/>
        <v>0.359</v>
      </c>
      <c r="X59" s="69">
        <f t="shared" si="6"/>
        <v>0.4385</v>
      </c>
      <c r="Y59" s="69">
        <f t="shared" si="6"/>
        <v>0.4299</v>
      </c>
      <c r="Z59" s="69">
        <f t="shared" si="6"/>
        <v>0.4185</v>
      </c>
      <c r="AA59" s="69">
        <f t="shared" si="6"/>
        <v>0.4447</v>
      </c>
      <c r="AB59" s="69">
        <f t="shared" si="6"/>
        <v>0.4073</v>
      </c>
      <c r="AC59" s="69">
        <f t="shared" si="6"/>
        <v>0.3441</v>
      </c>
      <c r="AD59" s="69">
        <f t="shared" si="6"/>
        <v>0.3476</v>
      </c>
      <c r="AE59" s="69">
        <f t="shared" si="6"/>
        <v>0.4178</v>
      </c>
      <c r="AF59" s="69">
        <f t="shared" si="6"/>
        <v>0.4292</v>
      </c>
      <c r="AG59" s="77">
        <f>SUM(B59:AF59)/31</f>
        <v>0.5587645161290322</v>
      </c>
      <c r="AH59" s="16"/>
    </row>
    <row r="60" spans="1:34" ht="27.75" customHeight="1">
      <c r="A60" s="10"/>
      <c r="B60" s="29"/>
      <c r="C60" s="32"/>
      <c r="D60" s="32"/>
      <c r="E60" s="32"/>
      <c r="F60" s="32"/>
      <c r="G60" s="32"/>
      <c r="H60" s="23"/>
      <c r="I60" s="13"/>
      <c r="J60" s="13"/>
      <c r="K60" s="13"/>
      <c r="L60" s="13"/>
      <c r="M60" s="13"/>
      <c r="N60" s="13"/>
      <c r="O60" s="13"/>
      <c r="P60" s="13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16"/>
    </row>
    <row r="61" spans="1:33" ht="27.75" customHeight="1">
      <c r="A61" s="9" t="s">
        <v>20</v>
      </c>
      <c r="B61" s="15"/>
      <c r="C61" s="15"/>
      <c r="D61" s="15"/>
      <c r="E61" s="15"/>
      <c r="F61" s="15"/>
      <c r="G61" s="15"/>
      <c r="H61" s="15"/>
      <c r="I61" s="22"/>
      <c r="J61" s="22"/>
      <c r="K61" s="22"/>
      <c r="L61" s="22"/>
      <c r="M61" s="22"/>
      <c r="N61" s="22"/>
      <c r="O61" s="22"/>
      <c r="P61" s="22"/>
      <c r="Q61" s="23"/>
      <c r="R61" s="23"/>
      <c r="S61" s="15"/>
      <c r="T61" s="15"/>
      <c r="U61" s="15"/>
      <c r="V61" s="15"/>
      <c r="W61" s="15"/>
      <c r="X61" s="15"/>
      <c r="Y61" s="15"/>
      <c r="Z61" s="22"/>
      <c r="AA61" s="22"/>
      <c r="AB61" s="22"/>
      <c r="AC61" s="22"/>
      <c r="AD61" s="22"/>
      <c r="AE61" s="22"/>
      <c r="AF61" s="22"/>
      <c r="AG61" s="22"/>
    </row>
    <row r="62" spans="1:34" ht="20.25">
      <c r="A62" s="1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10"/>
    </row>
    <row r="63" spans="1:34" ht="20.25">
      <c r="A63" s="9"/>
      <c r="B63" s="9"/>
      <c r="C63" s="9"/>
      <c r="D63" s="9"/>
      <c r="E63" s="9"/>
      <c r="F63" s="9"/>
      <c r="G63" s="9"/>
      <c r="H63" s="9"/>
      <c r="I63" s="14"/>
      <c r="J63" s="14"/>
      <c r="K63" s="14"/>
      <c r="L63" s="14"/>
      <c r="M63" s="14"/>
      <c r="N63" s="14"/>
      <c r="O63" s="14"/>
      <c r="P63" s="14"/>
      <c r="Q63" s="8"/>
      <c r="R63" s="8"/>
      <c r="S63" s="9"/>
      <c r="T63" s="9"/>
      <c r="U63" s="9"/>
      <c r="V63" s="9"/>
      <c r="W63" s="9"/>
      <c r="X63" s="9"/>
      <c r="Y63" s="9"/>
      <c r="Z63" s="14"/>
      <c r="AA63" s="14"/>
      <c r="AB63" s="14"/>
      <c r="AC63" s="14"/>
      <c r="AD63" s="14"/>
      <c r="AE63" s="14"/>
      <c r="AF63" s="14"/>
      <c r="AG63" s="14"/>
      <c r="AH63" s="16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2"/>
  <sheetViews>
    <sheetView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0" sqref="B60:AE60"/>
    </sheetView>
  </sheetViews>
  <sheetFormatPr defaultColWidth="8.88671875" defaultRowHeight="15"/>
  <cols>
    <col min="1" max="1" width="30.77734375" style="0" customWidth="1"/>
    <col min="2" max="4" width="9.21484375" style="0" bestFit="1" customWidth="1"/>
    <col min="5" max="5" width="12.88671875" style="0" bestFit="1" customWidth="1"/>
    <col min="6" max="6" width="9.3359375" style="0" bestFit="1" customWidth="1"/>
    <col min="7" max="13" width="9.21484375" style="0" bestFit="1" customWidth="1"/>
    <col min="14" max="26" width="9.4453125" style="0" bestFit="1" customWidth="1"/>
    <col min="27" max="27" width="9.4453125" style="0" customWidth="1"/>
    <col min="28" max="31" width="9.4453125" style="0" bestFit="1" customWidth="1"/>
    <col min="33" max="33" width="9.4453125" style="0" bestFit="1" customWidth="1"/>
  </cols>
  <sheetData>
    <row r="1" spans="1:33" ht="20.25">
      <c r="A1" s="133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</row>
    <row r="2" spans="1:33" ht="20.25">
      <c r="A2" s="133">
        <v>40276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</row>
    <row r="3" spans="1:33" ht="23.25">
      <c r="A3" s="135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38"/>
      <c r="AB3" s="137"/>
      <c r="AC3" s="137"/>
      <c r="AD3" s="137"/>
      <c r="AE3" s="137"/>
      <c r="AF3" s="137"/>
      <c r="AG3" s="137"/>
    </row>
    <row r="4" spans="1:36" ht="23.25">
      <c r="A4" s="139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43"/>
      <c r="AI4" s="43"/>
      <c r="AJ4" s="43"/>
    </row>
    <row r="5" spans="1:33" ht="23.25">
      <c r="A5" s="141"/>
      <c r="B5" s="142">
        <v>1</v>
      </c>
      <c r="C5" s="142">
        <v>2</v>
      </c>
      <c r="D5" s="142">
        <v>3</v>
      </c>
      <c r="E5" s="142">
        <v>4</v>
      </c>
      <c r="F5" s="142">
        <v>5</v>
      </c>
      <c r="G5" s="142">
        <v>6</v>
      </c>
      <c r="H5" s="142">
        <v>7</v>
      </c>
      <c r="I5" s="142">
        <v>8</v>
      </c>
      <c r="J5" s="142">
        <v>9</v>
      </c>
      <c r="K5" s="142">
        <v>10</v>
      </c>
      <c r="L5" s="142">
        <v>11</v>
      </c>
      <c r="M5" s="142">
        <v>12</v>
      </c>
      <c r="N5" s="142">
        <v>13</v>
      </c>
      <c r="O5" s="142">
        <v>14</v>
      </c>
      <c r="P5" s="142">
        <v>15</v>
      </c>
      <c r="Q5" s="143">
        <v>16</v>
      </c>
      <c r="R5" s="143">
        <v>17</v>
      </c>
      <c r="S5" s="144">
        <v>18</v>
      </c>
      <c r="T5" s="144">
        <v>19</v>
      </c>
      <c r="U5" s="144">
        <v>20</v>
      </c>
      <c r="V5" s="144">
        <v>21</v>
      </c>
      <c r="W5" s="144">
        <v>22</v>
      </c>
      <c r="X5" s="144">
        <v>23</v>
      </c>
      <c r="Y5" s="144">
        <v>24</v>
      </c>
      <c r="Z5" s="143">
        <v>25</v>
      </c>
      <c r="AA5" s="143">
        <v>26</v>
      </c>
      <c r="AB5" s="143">
        <v>27</v>
      </c>
      <c r="AC5" s="143">
        <v>28</v>
      </c>
      <c r="AD5" s="143">
        <v>29</v>
      </c>
      <c r="AE5" s="143">
        <v>30</v>
      </c>
      <c r="AF5" s="143"/>
      <c r="AG5" s="143"/>
    </row>
    <row r="6" spans="1:33" ht="23.25">
      <c r="A6" s="145" t="s">
        <v>0</v>
      </c>
      <c r="B6" s="146"/>
      <c r="C6" s="146"/>
      <c r="D6" s="146"/>
      <c r="E6" s="146"/>
      <c r="F6" s="146"/>
      <c r="G6" s="146"/>
      <c r="H6" s="146"/>
      <c r="I6" s="147"/>
      <c r="J6" s="147"/>
      <c r="K6" s="147"/>
      <c r="L6" s="147"/>
      <c r="M6" s="147"/>
      <c r="N6" s="147"/>
      <c r="O6" s="147"/>
      <c r="P6" s="147"/>
      <c r="Q6" s="54"/>
      <c r="R6" s="54"/>
      <c r="S6" s="140"/>
      <c r="T6" s="140"/>
      <c r="U6" s="140"/>
      <c r="V6" s="140"/>
      <c r="W6" s="140"/>
      <c r="X6" s="140"/>
      <c r="Y6" s="140"/>
      <c r="Z6" s="54"/>
      <c r="AA6" s="54"/>
      <c r="AB6" s="54"/>
      <c r="AC6" s="54"/>
      <c r="AD6" s="54"/>
      <c r="AE6" s="54"/>
      <c r="AF6" s="54"/>
      <c r="AG6" s="54"/>
    </row>
    <row r="7" spans="1:33" ht="23.25">
      <c r="A7" s="141"/>
      <c r="B7" s="140"/>
      <c r="C7" s="140"/>
      <c r="D7" s="140"/>
      <c r="E7" s="140"/>
      <c r="F7" s="140"/>
      <c r="G7" s="140"/>
      <c r="H7" s="140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23.25">
      <c r="A8" s="141" t="s">
        <v>1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220">
        <v>2.5</v>
      </c>
      <c r="N8" s="220">
        <v>3.3</v>
      </c>
      <c r="O8" s="220">
        <v>3.3</v>
      </c>
      <c r="P8" s="220">
        <v>1.3</v>
      </c>
      <c r="Q8" s="220">
        <v>1.1</v>
      </c>
      <c r="R8" s="220">
        <v>3.3</v>
      </c>
      <c r="S8" s="220">
        <v>3.3</v>
      </c>
      <c r="T8" s="220">
        <v>3.4</v>
      </c>
      <c r="U8" s="220">
        <v>3</v>
      </c>
      <c r="V8" s="220">
        <v>2.9</v>
      </c>
      <c r="W8" s="220">
        <v>2.2</v>
      </c>
      <c r="X8" s="220">
        <v>0</v>
      </c>
      <c r="Y8" s="220">
        <v>3.3</v>
      </c>
      <c r="Z8" s="220">
        <v>2.8</v>
      </c>
      <c r="AA8" s="220">
        <v>3.3</v>
      </c>
      <c r="AB8" s="120">
        <v>3.4</v>
      </c>
      <c r="AC8" s="120">
        <v>2.8</v>
      </c>
      <c r="AD8" s="120">
        <v>0.4</v>
      </c>
      <c r="AE8" s="120">
        <v>0</v>
      </c>
      <c r="AF8" s="148"/>
      <c r="AG8" s="68"/>
    </row>
    <row r="9" spans="1:33" ht="23.25">
      <c r="A9" s="141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48"/>
      <c r="AG9" s="68"/>
    </row>
    <row r="10" spans="1:33" ht="23.25">
      <c r="A10" s="141" t="s">
        <v>2</v>
      </c>
      <c r="B10" s="120">
        <v>16.7</v>
      </c>
      <c r="C10" s="120">
        <v>16.2</v>
      </c>
      <c r="D10" s="120">
        <v>16.2</v>
      </c>
      <c r="E10" s="120">
        <v>15</v>
      </c>
      <c r="F10" s="120">
        <v>15.5</v>
      </c>
      <c r="G10" s="120">
        <v>16.7</v>
      </c>
      <c r="H10" s="120">
        <v>18.6</v>
      </c>
      <c r="I10" s="120">
        <v>18.6</v>
      </c>
      <c r="J10" s="120">
        <v>15.1</v>
      </c>
      <c r="K10" s="120">
        <v>15.2</v>
      </c>
      <c r="L10" s="120">
        <v>16.2</v>
      </c>
      <c r="M10" s="120">
        <v>14.8</v>
      </c>
      <c r="N10" s="120">
        <v>13</v>
      </c>
      <c r="O10" s="120">
        <v>13.8</v>
      </c>
      <c r="P10" s="120">
        <v>13.2</v>
      </c>
      <c r="Q10" s="120">
        <v>13.6</v>
      </c>
      <c r="R10" s="120">
        <v>12.7</v>
      </c>
      <c r="S10" s="120">
        <v>13.1</v>
      </c>
      <c r="T10" s="120">
        <v>13.7</v>
      </c>
      <c r="U10" s="120">
        <v>13.9</v>
      </c>
      <c r="V10" s="120">
        <v>13.3</v>
      </c>
      <c r="W10" s="120">
        <f>13.7</f>
        <v>13.7</v>
      </c>
      <c r="X10" s="120">
        <v>13.9</v>
      </c>
      <c r="Y10" s="120">
        <v>13.6</v>
      </c>
      <c r="Z10" s="120">
        <v>13.1</v>
      </c>
      <c r="AA10" s="120">
        <v>13.3</v>
      </c>
      <c r="AB10" s="120">
        <f>3.65+9.62+0.51</f>
        <v>13.78</v>
      </c>
      <c r="AC10" s="120">
        <v>13.5</v>
      </c>
      <c r="AD10" s="120">
        <v>13.7</v>
      </c>
      <c r="AE10" s="120">
        <v>15.3</v>
      </c>
      <c r="AF10" s="148"/>
      <c r="AG10" s="68"/>
    </row>
    <row r="11" spans="1:33" ht="23.25">
      <c r="A11" s="141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 t="s">
        <v>30</v>
      </c>
    </row>
    <row r="12" spans="1:33" ht="23.25">
      <c r="A12" s="141"/>
      <c r="B12" s="68">
        <f aca="true" t="shared" si="0" ref="B12:AE12">SUM(B8:B10)</f>
        <v>16.7</v>
      </c>
      <c r="C12" s="68">
        <f t="shared" si="0"/>
        <v>16.2</v>
      </c>
      <c r="D12" s="68">
        <f t="shared" si="0"/>
        <v>16.2</v>
      </c>
      <c r="E12" s="68">
        <f t="shared" si="0"/>
        <v>15</v>
      </c>
      <c r="F12" s="68">
        <f t="shared" si="0"/>
        <v>15.5</v>
      </c>
      <c r="G12" s="68">
        <f t="shared" si="0"/>
        <v>16.7</v>
      </c>
      <c r="H12" s="68">
        <f t="shared" si="0"/>
        <v>18.6</v>
      </c>
      <c r="I12" s="68">
        <f t="shared" si="0"/>
        <v>18.6</v>
      </c>
      <c r="J12" s="68">
        <f t="shared" si="0"/>
        <v>15.1</v>
      </c>
      <c r="K12" s="68">
        <f t="shared" si="0"/>
        <v>15.2</v>
      </c>
      <c r="L12" s="68">
        <f t="shared" si="0"/>
        <v>16.2</v>
      </c>
      <c r="M12" s="68">
        <f t="shared" si="0"/>
        <v>17.3</v>
      </c>
      <c r="N12" s="68">
        <f t="shared" si="0"/>
        <v>16.3</v>
      </c>
      <c r="O12" s="68">
        <f t="shared" si="0"/>
        <v>17.1</v>
      </c>
      <c r="P12" s="68">
        <f t="shared" si="0"/>
        <v>14.5</v>
      </c>
      <c r="Q12" s="68">
        <f t="shared" si="0"/>
        <v>14.7</v>
      </c>
      <c r="R12" s="68">
        <f t="shared" si="0"/>
        <v>16</v>
      </c>
      <c r="S12" s="68">
        <f t="shared" si="0"/>
        <v>16.4</v>
      </c>
      <c r="T12" s="68">
        <f t="shared" si="0"/>
        <v>17.099999999999998</v>
      </c>
      <c r="U12" s="68">
        <f t="shared" si="0"/>
        <v>16.9</v>
      </c>
      <c r="V12" s="68">
        <f t="shared" si="0"/>
        <v>16.2</v>
      </c>
      <c r="W12" s="68">
        <f t="shared" si="0"/>
        <v>15.899999999999999</v>
      </c>
      <c r="X12" s="68">
        <f t="shared" si="0"/>
        <v>13.9</v>
      </c>
      <c r="Y12" s="68">
        <f t="shared" si="0"/>
        <v>16.9</v>
      </c>
      <c r="Z12" s="68">
        <f t="shared" si="0"/>
        <v>15.899999999999999</v>
      </c>
      <c r="AA12" s="68">
        <f t="shared" si="0"/>
        <v>16.6</v>
      </c>
      <c r="AB12" s="68">
        <f t="shared" si="0"/>
        <v>17.18</v>
      </c>
      <c r="AC12" s="68">
        <f t="shared" si="0"/>
        <v>16.3</v>
      </c>
      <c r="AD12" s="68">
        <f t="shared" si="0"/>
        <v>14.1</v>
      </c>
      <c r="AE12" s="68">
        <f t="shared" si="0"/>
        <v>15.3</v>
      </c>
      <c r="AF12" s="68"/>
      <c r="AG12" s="68">
        <f>SUM(B12:AE12)/30</f>
        <v>16.152666666666665</v>
      </c>
    </row>
    <row r="13" spans="1:33" ht="23.25">
      <c r="A13" s="145" t="s">
        <v>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ht="23.25">
      <c r="A14" s="141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149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 ht="23.25">
      <c r="A15" s="141" t="s">
        <v>19</v>
      </c>
      <c r="B15" s="223">
        <v>13.65</v>
      </c>
      <c r="C15" s="223">
        <v>13.7</v>
      </c>
      <c r="D15" s="223">
        <v>12.83</v>
      </c>
      <c r="E15" s="223">
        <v>13.99</v>
      </c>
      <c r="F15" s="223">
        <v>13.93</v>
      </c>
      <c r="G15" s="223">
        <v>13.43</v>
      </c>
      <c r="H15" s="223">
        <v>13.620000000000001</v>
      </c>
      <c r="I15" s="223">
        <v>12.58</v>
      </c>
      <c r="J15" s="150">
        <v>12.8</v>
      </c>
      <c r="K15" s="150">
        <v>12</v>
      </c>
      <c r="L15" s="150">
        <v>12.23</v>
      </c>
      <c r="M15" s="150">
        <v>12.52</v>
      </c>
      <c r="N15" s="150">
        <v>12.120000000000001</v>
      </c>
      <c r="O15" s="150">
        <v>11.51</v>
      </c>
      <c r="P15" s="150">
        <v>13.270000000000001</v>
      </c>
      <c r="Q15" s="150">
        <v>13.56</v>
      </c>
      <c r="R15" s="150">
        <v>12.99</v>
      </c>
      <c r="S15" s="150">
        <v>14.700000000000001</v>
      </c>
      <c r="T15" s="150">
        <v>14.46</v>
      </c>
      <c r="U15" s="150">
        <v>13.57</v>
      </c>
      <c r="V15" s="150">
        <v>15.320000000000002</v>
      </c>
      <c r="W15" s="150">
        <v>13.58</v>
      </c>
      <c r="X15" s="150">
        <v>12.809999999999999</v>
      </c>
      <c r="Y15" s="150">
        <v>13.549999999999999</v>
      </c>
      <c r="Z15" s="150">
        <v>13.1</v>
      </c>
      <c r="AA15" s="150">
        <v>13.68</v>
      </c>
      <c r="AB15" s="150">
        <v>13.1</v>
      </c>
      <c r="AC15" s="150">
        <v>13.6</v>
      </c>
      <c r="AD15" s="150">
        <v>13.6</v>
      </c>
      <c r="AE15" s="150">
        <v>13.37</v>
      </c>
      <c r="AF15" s="68"/>
      <c r="AG15" s="68"/>
    </row>
    <row r="16" spans="1:33" ht="23.25">
      <c r="A16" s="141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68"/>
      <c r="AG16" s="68"/>
    </row>
    <row r="17" spans="1:33" ht="23.25">
      <c r="A17" s="151" t="s">
        <v>28</v>
      </c>
      <c r="B17" s="150">
        <v>-0.84</v>
      </c>
      <c r="C17" s="150">
        <v>-0.83</v>
      </c>
      <c r="D17" s="150">
        <v>-0.83</v>
      </c>
      <c r="E17" s="150">
        <v>-0.6</v>
      </c>
      <c r="F17" s="150">
        <v>-0.84</v>
      </c>
      <c r="G17" s="150">
        <v>-0.65</v>
      </c>
      <c r="H17" s="150">
        <v>-0.44</v>
      </c>
      <c r="I17" s="150">
        <v>-0.81</v>
      </c>
      <c r="J17" s="150">
        <v>-0.83</v>
      </c>
      <c r="K17" s="150">
        <v>-0.83</v>
      </c>
      <c r="L17" s="150">
        <v>-0.85</v>
      </c>
      <c r="M17" s="150">
        <v>-0.77</v>
      </c>
      <c r="N17" s="150">
        <v>-0.87</v>
      </c>
      <c r="O17" s="150">
        <v>-0.86</v>
      </c>
      <c r="P17" s="150">
        <v>-0.86</v>
      </c>
      <c r="Q17" s="150">
        <v>-0.7</v>
      </c>
      <c r="R17" s="150">
        <v>-1.06</v>
      </c>
      <c r="S17" s="150">
        <v>-0.78</v>
      </c>
      <c r="T17" s="150">
        <v>-0.77</v>
      </c>
      <c r="U17" s="150">
        <v>-0.87</v>
      </c>
      <c r="V17" s="150">
        <v>-0.87</v>
      </c>
      <c r="W17" s="150">
        <v>-0.82</v>
      </c>
      <c r="X17" s="150">
        <v>-0.81</v>
      </c>
      <c r="Y17" s="150">
        <v>-0.8</v>
      </c>
      <c r="Z17" s="150">
        <v>-0.67</v>
      </c>
      <c r="AA17" s="150">
        <v>-0.77</v>
      </c>
      <c r="AB17" s="150">
        <v>-0.82</v>
      </c>
      <c r="AC17" s="150">
        <v>-0.81</v>
      </c>
      <c r="AD17" s="150">
        <v>-0.8</v>
      </c>
      <c r="AE17" s="150">
        <v>-0.81</v>
      </c>
      <c r="AF17" s="68"/>
      <c r="AG17" s="68"/>
    </row>
    <row r="18" spans="1:33" ht="23.25">
      <c r="A18" s="141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68"/>
      <c r="AG18" s="68"/>
    </row>
    <row r="19" spans="1:33" ht="23.25">
      <c r="A19" s="141" t="s">
        <v>5</v>
      </c>
      <c r="B19" s="150">
        <v>3.76</v>
      </c>
      <c r="C19" s="150">
        <v>3.72</v>
      </c>
      <c r="D19" s="150">
        <v>3.71</v>
      </c>
      <c r="E19" s="150">
        <v>3.78</v>
      </c>
      <c r="F19" s="150">
        <v>3.76</v>
      </c>
      <c r="G19" s="150">
        <v>3.81</v>
      </c>
      <c r="H19" s="150">
        <v>3.74</v>
      </c>
      <c r="I19" s="150">
        <v>3.74</v>
      </c>
      <c r="J19" s="150">
        <v>3.68</v>
      </c>
      <c r="K19" s="150">
        <v>3.72</v>
      </c>
      <c r="L19" s="150">
        <v>3.81</v>
      </c>
      <c r="M19" s="150">
        <v>3.79</v>
      </c>
      <c r="N19" s="150">
        <v>3.73</v>
      </c>
      <c r="O19" s="150">
        <v>3.74</v>
      </c>
      <c r="P19" s="150">
        <v>3.73</v>
      </c>
      <c r="Q19" s="150">
        <v>3.66</v>
      </c>
      <c r="R19" s="150">
        <v>3.65</v>
      </c>
      <c r="S19" s="150">
        <v>3.76</v>
      </c>
      <c r="T19" s="150">
        <v>3.83</v>
      </c>
      <c r="U19" s="150">
        <v>3.79</v>
      </c>
      <c r="V19" s="150">
        <v>3.74</v>
      </c>
      <c r="W19" s="150">
        <v>3.85</v>
      </c>
      <c r="X19" s="150">
        <v>3.72</v>
      </c>
      <c r="Y19" s="150">
        <v>3.77</v>
      </c>
      <c r="Z19" s="150">
        <v>3.78</v>
      </c>
      <c r="AA19" s="150">
        <v>3.72</v>
      </c>
      <c r="AB19" s="150">
        <v>3.8</v>
      </c>
      <c r="AC19" s="150">
        <v>3.79</v>
      </c>
      <c r="AD19" s="150">
        <v>3.83</v>
      </c>
      <c r="AE19" s="150">
        <v>3.81</v>
      </c>
      <c r="AF19" s="68"/>
      <c r="AG19" s="68"/>
    </row>
    <row r="20" spans="1:33" ht="23.25">
      <c r="A20" s="141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68"/>
      <c r="AG20" s="68"/>
    </row>
    <row r="21" spans="1:33" ht="23.25">
      <c r="A21" s="141" t="s">
        <v>6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150">
        <v>0</v>
      </c>
      <c r="I21" s="150">
        <v>0</v>
      </c>
      <c r="J21" s="150">
        <v>0</v>
      </c>
      <c r="K21" s="150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50">
        <v>0</v>
      </c>
      <c r="T21" s="150">
        <v>0</v>
      </c>
      <c r="U21" s="150">
        <v>0</v>
      </c>
      <c r="V21" s="150">
        <v>0</v>
      </c>
      <c r="W21" s="150">
        <v>0</v>
      </c>
      <c r="X21" s="150">
        <v>0</v>
      </c>
      <c r="Y21" s="150">
        <v>0</v>
      </c>
      <c r="Z21" s="150">
        <v>0</v>
      </c>
      <c r="AA21" s="150">
        <v>0</v>
      </c>
      <c r="AB21" s="150">
        <v>0</v>
      </c>
      <c r="AC21" s="150">
        <v>0</v>
      </c>
      <c r="AD21" s="150">
        <v>0</v>
      </c>
      <c r="AE21" s="150">
        <v>0</v>
      </c>
      <c r="AF21" s="148"/>
      <c r="AG21" s="68"/>
    </row>
    <row r="22" spans="1:33" ht="23.25">
      <c r="A22" s="141"/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68"/>
      <c r="AG22" s="68"/>
    </row>
    <row r="23" spans="1:33" ht="23.25">
      <c r="A23" s="141" t="s">
        <v>7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0</v>
      </c>
      <c r="K23" s="150">
        <v>0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50">
        <v>0</v>
      </c>
      <c r="T23" s="150">
        <v>0</v>
      </c>
      <c r="U23" s="150">
        <v>0</v>
      </c>
      <c r="V23" s="150">
        <v>0</v>
      </c>
      <c r="W23" s="150">
        <v>0</v>
      </c>
      <c r="X23" s="150">
        <v>0</v>
      </c>
      <c r="Y23" s="150">
        <v>0</v>
      </c>
      <c r="Z23" s="150">
        <v>0</v>
      </c>
      <c r="AA23" s="150">
        <v>0</v>
      </c>
      <c r="AB23" s="150">
        <v>0</v>
      </c>
      <c r="AC23" s="150">
        <v>0</v>
      </c>
      <c r="AD23" s="150">
        <v>0</v>
      </c>
      <c r="AE23" s="150">
        <v>0</v>
      </c>
      <c r="AF23" s="148"/>
      <c r="AG23" s="68"/>
    </row>
    <row r="24" spans="1:33" ht="23.25">
      <c r="A24" s="141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68"/>
      <c r="S24" s="68"/>
      <c r="T24" s="68"/>
      <c r="U24" s="68"/>
      <c r="V24" s="68"/>
      <c r="W24" s="150"/>
      <c r="X24" s="150"/>
      <c r="Y24" s="150"/>
      <c r="Z24" s="150"/>
      <c r="AA24" s="150"/>
      <c r="AB24" s="150"/>
      <c r="AC24" s="150"/>
      <c r="AD24" s="150"/>
      <c r="AE24" s="150"/>
      <c r="AF24" s="68"/>
      <c r="AG24" s="68" t="s">
        <v>30</v>
      </c>
    </row>
    <row r="25" spans="1:33" ht="23.25">
      <c r="A25" s="141"/>
      <c r="B25" s="68">
        <f aca="true" t="shared" si="1" ref="B25:Q25">SUM(B15:B24)</f>
        <v>16.57</v>
      </c>
      <c r="C25" s="68">
        <f t="shared" si="1"/>
        <v>16.59</v>
      </c>
      <c r="D25" s="68">
        <f t="shared" si="1"/>
        <v>15.71</v>
      </c>
      <c r="E25" s="68">
        <f t="shared" si="1"/>
        <v>17.17</v>
      </c>
      <c r="F25" s="68">
        <f t="shared" si="1"/>
        <v>16.85</v>
      </c>
      <c r="G25" s="68">
        <f t="shared" si="1"/>
        <v>16.59</v>
      </c>
      <c r="H25" s="68">
        <f t="shared" si="1"/>
        <v>16.92</v>
      </c>
      <c r="I25" s="68">
        <f t="shared" si="1"/>
        <v>15.51</v>
      </c>
      <c r="J25" s="68">
        <f t="shared" si="1"/>
        <v>15.65</v>
      </c>
      <c r="K25" s="68">
        <f t="shared" si="1"/>
        <v>14.89</v>
      </c>
      <c r="L25" s="68">
        <f t="shared" si="1"/>
        <v>15.190000000000001</v>
      </c>
      <c r="M25" s="68">
        <f t="shared" si="1"/>
        <v>15.54</v>
      </c>
      <c r="N25" s="68">
        <f t="shared" si="1"/>
        <v>14.980000000000002</v>
      </c>
      <c r="O25" s="68">
        <f t="shared" si="1"/>
        <v>14.39</v>
      </c>
      <c r="P25" s="68">
        <f t="shared" si="1"/>
        <v>16.14</v>
      </c>
      <c r="Q25" s="68">
        <f t="shared" si="1"/>
        <v>16.520000000000003</v>
      </c>
      <c r="R25" s="68">
        <f aca="true" t="shared" si="2" ref="R25:AA25">SUM(R15:R24)</f>
        <v>15.58</v>
      </c>
      <c r="S25" s="68">
        <f t="shared" si="2"/>
        <v>17.68</v>
      </c>
      <c r="T25" s="68">
        <f t="shared" si="2"/>
        <v>17.520000000000003</v>
      </c>
      <c r="U25" s="68">
        <f t="shared" si="2"/>
        <v>16.490000000000002</v>
      </c>
      <c r="V25" s="68">
        <f t="shared" si="2"/>
        <v>18.190000000000005</v>
      </c>
      <c r="W25" s="68">
        <f t="shared" si="2"/>
        <v>16.61</v>
      </c>
      <c r="X25" s="68">
        <f t="shared" si="2"/>
        <v>15.719999999999999</v>
      </c>
      <c r="Y25" s="68">
        <f t="shared" si="2"/>
        <v>16.52</v>
      </c>
      <c r="Z25" s="68">
        <f t="shared" si="2"/>
        <v>16.21</v>
      </c>
      <c r="AA25" s="68">
        <f t="shared" si="2"/>
        <v>16.63</v>
      </c>
      <c r="AB25" s="68">
        <f>SUM(AB15:AB24)</f>
        <v>16.08</v>
      </c>
      <c r="AC25" s="68">
        <f>SUM(AC15:AC24)</f>
        <v>16.58</v>
      </c>
      <c r="AD25" s="68">
        <f>SUM(AD15:AD24)</f>
        <v>16.63</v>
      </c>
      <c r="AE25" s="68">
        <f>SUM(AE15:AE24)</f>
        <v>16.369999999999997</v>
      </c>
      <c r="AF25" s="68"/>
      <c r="AG25" s="68">
        <f>SUM(B25:AE25)/30</f>
        <v>16.26733333333333</v>
      </c>
    </row>
    <row r="26" spans="1:33" ht="23.25">
      <c r="A26" s="152" t="s">
        <v>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ht="23.25">
      <c r="A27" s="141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ht="23.25">
      <c r="A28" s="153" t="s">
        <v>9</v>
      </c>
      <c r="B28" s="120">
        <v>12.74</v>
      </c>
      <c r="C28" s="120">
        <v>14.39</v>
      </c>
      <c r="D28" s="120">
        <v>13.46</v>
      </c>
      <c r="E28" s="120">
        <v>13.94</v>
      </c>
      <c r="F28" s="120">
        <v>14.51</v>
      </c>
      <c r="G28" s="120">
        <v>14.64</v>
      </c>
      <c r="H28" s="120">
        <v>13.06</v>
      </c>
      <c r="I28" s="120">
        <v>14.52</v>
      </c>
      <c r="J28" s="120">
        <v>13.68</v>
      </c>
      <c r="K28" s="120">
        <v>13.51</v>
      </c>
      <c r="L28" s="120">
        <v>14.47</v>
      </c>
      <c r="M28" s="120">
        <v>14.51</v>
      </c>
      <c r="N28" s="120">
        <v>13.92</v>
      </c>
      <c r="O28" s="120">
        <v>13.58</v>
      </c>
      <c r="P28" s="120">
        <v>13.07</v>
      </c>
      <c r="Q28" s="120">
        <v>13.1</v>
      </c>
      <c r="R28" s="120">
        <v>13.73</v>
      </c>
      <c r="S28" s="120">
        <v>15.78</v>
      </c>
      <c r="T28" s="120">
        <v>14.51</v>
      </c>
      <c r="U28" s="120">
        <v>14.71</v>
      </c>
      <c r="V28" s="120">
        <v>14.4</v>
      </c>
      <c r="W28" s="120">
        <v>13.7</v>
      </c>
      <c r="X28" s="120">
        <v>14.09</v>
      </c>
      <c r="Y28" s="120">
        <v>15.69</v>
      </c>
      <c r="Z28" s="120">
        <v>14.87</v>
      </c>
      <c r="AA28" s="120">
        <v>13.8</v>
      </c>
      <c r="AB28" s="120">
        <v>14.19</v>
      </c>
      <c r="AC28" s="120">
        <v>14.47</v>
      </c>
      <c r="AD28" s="120">
        <v>15.02</v>
      </c>
      <c r="AE28" s="120">
        <v>13.41</v>
      </c>
      <c r="AF28" s="68"/>
      <c r="AG28" s="68"/>
    </row>
    <row r="29" spans="1:33" ht="23.25">
      <c r="A29" s="165" t="s">
        <v>28</v>
      </c>
      <c r="B29" s="175">
        <v>-0.41</v>
      </c>
      <c r="C29" s="175">
        <v>-0.41</v>
      </c>
      <c r="D29" s="175">
        <v>-0.61</v>
      </c>
      <c r="E29" s="175">
        <v>-0.2</v>
      </c>
      <c r="F29" s="175">
        <v>-0.38</v>
      </c>
      <c r="G29" s="175">
        <v>-0.41</v>
      </c>
      <c r="H29" s="175">
        <v>-0.4</v>
      </c>
      <c r="I29" s="175">
        <v>-0.4</v>
      </c>
      <c r="J29" s="175">
        <v>-0.4</v>
      </c>
      <c r="K29" s="175">
        <v>-0.42</v>
      </c>
      <c r="L29" s="175">
        <v>-0.39</v>
      </c>
      <c r="M29" s="175">
        <v>-0.39</v>
      </c>
      <c r="N29" s="175">
        <v>-0.4</v>
      </c>
      <c r="O29" s="175">
        <v>-0.41</v>
      </c>
      <c r="P29" s="175">
        <v>-0.36</v>
      </c>
      <c r="Q29" s="175">
        <v>-0.43</v>
      </c>
      <c r="R29" s="175">
        <v>-0.41</v>
      </c>
      <c r="S29" s="175">
        <v>-0.41</v>
      </c>
      <c r="T29" s="175">
        <v>-0.38</v>
      </c>
      <c r="U29" s="175">
        <v>-0.4</v>
      </c>
      <c r="V29" s="175">
        <v>-0.4</v>
      </c>
      <c r="W29" s="175">
        <v>-0.41</v>
      </c>
      <c r="X29" s="175">
        <v>-0.39</v>
      </c>
      <c r="Y29" s="175">
        <v>-0.41</v>
      </c>
      <c r="Z29" s="175">
        <v>-0.44</v>
      </c>
      <c r="AA29" s="175">
        <v>-0.34</v>
      </c>
      <c r="AB29" s="175">
        <v>-0.4</v>
      </c>
      <c r="AC29" s="175">
        <v>-0.41</v>
      </c>
      <c r="AD29" s="175">
        <v>-0.4</v>
      </c>
      <c r="AE29" s="175">
        <v>-0.4</v>
      </c>
      <c r="AF29" s="68"/>
      <c r="AG29" s="68"/>
    </row>
    <row r="30" spans="1:33" ht="23.25">
      <c r="A30" s="153" t="s">
        <v>10</v>
      </c>
      <c r="B30" s="120">
        <v>0</v>
      </c>
      <c r="C30" s="120">
        <v>0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0">
        <v>0</v>
      </c>
      <c r="Q30" s="120">
        <v>0</v>
      </c>
      <c r="R30" s="120">
        <v>0</v>
      </c>
      <c r="S30" s="120">
        <v>0</v>
      </c>
      <c r="T30" s="120">
        <v>0</v>
      </c>
      <c r="U30" s="120">
        <v>0</v>
      </c>
      <c r="V30" s="120">
        <v>0</v>
      </c>
      <c r="W30" s="120">
        <v>0</v>
      </c>
      <c r="X30" s="120">
        <v>0</v>
      </c>
      <c r="Y30" s="120">
        <v>0</v>
      </c>
      <c r="Z30" s="120">
        <v>0</v>
      </c>
      <c r="AA30" s="120">
        <v>0</v>
      </c>
      <c r="AB30" s="120">
        <v>0</v>
      </c>
      <c r="AC30" s="120">
        <v>0</v>
      </c>
      <c r="AD30" s="120">
        <v>0</v>
      </c>
      <c r="AE30" s="120">
        <v>0</v>
      </c>
      <c r="AF30" s="68"/>
      <c r="AG30" s="68"/>
    </row>
    <row r="31" spans="1:33" ht="23.25">
      <c r="A31" s="153" t="s">
        <v>25</v>
      </c>
      <c r="B31" s="154">
        <v>46</v>
      </c>
      <c r="C31" s="154">
        <v>50</v>
      </c>
      <c r="D31" s="154">
        <v>50</v>
      </c>
      <c r="E31" s="154">
        <v>44</v>
      </c>
      <c r="F31" s="154">
        <v>44</v>
      </c>
      <c r="G31" s="154">
        <v>50</v>
      </c>
      <c r="H31" s="154">
        <v>52</v>
      </c>
      <c r="I31" s="154">
        <v>56</v>
      </c>
      <c r="J31" s="154">
        <v>51</v>
      </c>
      <c r="K31" s="154">
        <v>50</v>
      </c>
      <c r="L31" s="154">
        <v>46</v>
      </c>
      <c r="M31" s="154">
        <v>53</v>
      </c>
      <c r="N31" s="154">
        <v>44</v>
      </c>
      <c r="O31" s="154">
        <v>47</v>
      </c>
      <c r="P31" s="154">
        <v>53</v>
      </c>
      <c r="Q31" s="154">
        <v>53</v>
      </c>
      <c r="R31" s="154">
        <v>45</v>
      </c>
      <c r="S31" s="154">
        <v>49</v>
      </c>
      <c r="T31" s="154">
        <v>46</v>
      </c>
      <c r="U31" s="154">
        <v>57</v>
      </c>
      <c r="V31" s="154">
        <v>46</v>
      </c>
      <c r="W31" s="154">
        <v>47</v>
      </c>
      <c r="X31" s="154">
        <v>47</v>
      </c>
      <c r="Y31" s="154">
        <v>44</v>
      </c>
      <c r="Z31" s="154">
        <v>48</v>
      </c>
      <c r="AA31" s="154">
        <v>45</v>
      </c>
      <c r="AB31" s="154">
        <v>41</v>
      </c>
      <c r="AC31" s="154">
        <v>48</v>
      </c>
      <c r="AD31" s="154">
        <v>47</v>
      </c>
      <c r="AE31" s="154">
        <v>47</v>
      </c>
      <c r="AF31" s="68"/>
      <c r="AG31" s="68"/>
    </row>
    <row r="32" spans="1:33" ht="23.25">
      <c r="A32" s="153" t="s">
        <v>24</v>
      </c>
      <c r="B32" s="155">
        <v>0</v>
      </c>
      <c r="C32" s="155">
        <v>0</v>
      </c>
      <c r="D32" s="155">
        <v>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0</v>
      </c>
      <c r="T32" s="155">
        <v>0</v>
      </c>
      <c r="U32" s="155">
        <v>0</v>
      </c>
      <c r="V32" s="155">
        <v>0</v>
      </c>
      <c r="W32" s="155">
        <v>0</v>
      </c>
      <c r="X32" s="155">
        <v>0</v>
      </c>
      <c r="Y32" s="155">
        <v>0</v>
      </c>
      <c r="Z32" s="155">
        <v>0</v>
      </c>
      <c r="AA32" s="155">
        <v>0</v>
      </c>
      <c r="AB32" s="155">
        <v>0</v>
      </c>
      <c r="AC32" s="155">
        <v>0</v>
      </c>
      <c r="AD32" s="155">
        <v>0</v>
      </c>
      <c r="AE32" s="155">
        <v>0</v>
      </c>
      <c r="AF32" s="68"/>
      <c r="AG32" s="68"/>
    </row>
    <row r="33" spans="1:33" ht="23.25">
      <c r="A33" s="153" t="s">
        <v>26</v>
      </c>
      <c r="B33" s="155">
        <v>0</v>
      </c>
      <c r="C33" s="155">
        <v>0</v>
      </c>
      <c r="D33" s="155">
        <v>0</v>
      </c>
      <c r="E33" s="155">
        <v>0</v>
      </c>
      <c r="F33" s="155">
        <v>0</v>
      </c>
      <c r="G33" s="155">
        <v>0</v>
      </c>
      <c r="H33" s="155">
        <v>0</v>
      </c>
      <c r="I33" s="155">
        <v>0</v>
      </c>
      <c r="J33" s="155">
        <v>0</v>
      </c>
      <c r="K33" s="155">
        <v>0</v>
      </c>
      <c r="L33" s="155">
        <v>0</v>
      </c>
      <c r="M33" s="155">
        <v>0</v>
      </c>
      <c r="N33" s="155">
        <v>0</v>
      </c>
      <c r="O33" s="155">
        <v>0</v>
      </c>
      <c r="P33" s="155">
        <v>0</v>
      </c>
      <c r="Q33" s="155">
        <v>0</v>
      </c>
      <c r="R33" s="155">
        <v>0</v>
      </c>
      <c r="S33" s="155">
        <v>0</v>
      </c>
      <c r="T33" s="155">
        <v>0</v>
      </c>
      <c r="U33" s="155">
        <v>0</v>
      </c>
      <c r="V33" s="155">
        <v>0</v>
      </c>
      <c r="W33" s="155">
        <v>0</v>
      </c>
      <c r="X33" s="155">
        <v>0</v>
      </c>
      <c r="Y33" s="155">
        <v>0</v>
      </c>
      <c r="Z33" s="155">
        <v>0</v>
      </c>
      <c r="AA33" s="155">
        <v>0</v>
      </c>
      <c r="AB33" s="155">
        <v>0</v>
      </c>
      <c r="AC33" s="155">
        <v>0</v>
      </c>
      <c r="AD33" s="155">
        <v>0</v>
      </c>
      <c r="AE33" s="155">
        <v>0</v>
      </c>
      <c r="AF33" s="68"/>
      <c r="AG33" s="68"/>
    </row>
    <row r="34" spans="1:33" ht="23.25">
      <c r="A34" s="153" t="s">
        <v>27</v>
      </c>
      <c r="B34" s="155">
        <v>0</v>
      </c>
      <c r="C34" s="155">
        <v>0</v>
      </c>
      <c r="D34" s="155">
        <v>0</v>
      </c>
      <c r="E34" s="155">
        <v>0</v>
      </c>
      <c r="F34" s="155">
        <v>0</v>
      </c>
      <c r="G34" s="155">
        <v>0</v>
      </c>
      <c r="H34" s="155">
        <v>0</v>
      </c>
      <c r="I34" s="155">
        <v>0</v>
      </c>
      <c r="J34" s="155">
        <v>0</v>
      </c>
      <c r="K34" s="155">
        <v>0</v>
      </c>
      <c r="L34" s="155">
        <v>0</v>
      </c>
      <c r="M34" s="155">
        <v>0</v>
      </c>
      <c r="N34" s="155">
        <v>0</v>
      </c>
      <c r="O34" s="155">
        <v>0</v>
      </c>
      <c r="P34" s="155">
        <v>0</v>
      </c>
      <c r="Q34" s="155">
        <v>0</v>
      </c>
      <c r="R34" s="155">
        <v>0</v>
      </c>
      <c r="S34" s="155">
        <v>0</v>
      </c>
      <c r="T34" s="155">
        <v>0</v>
      </c>
      <c r="U34" s="155">
        <v>0</v>
      </c>
      <c r="V34" s="155">
        <v>0</v>
      </c>
      <c r="W34" s="155">
        <v>0</v>
      </c>
      <c r="X34" s="155">
        <v>0</v>
      </c>
      <c r="Y34" s="155">
        <v>0</v>
      </c>
      <c r="Z34" s="155">
        <v>0</v>
      </c>
      <c r="AA34" s="155">
        <v>0</v>
      </c>
      <c r="AB34" s="155">
        <v>0</v>
      </c>
      <c r="AC34" s="155">
        <v>0</v>
      </c>
      <c r="AD34" s="155">
        <v>0</v>
      </c>
      <c r="AE34" s="155">
        <v>0</v>
      </c>
      <c r="AF34" s="68"/>
      <c r="AG34" s="68"/>
    </row>
    <row r="35" spans="1:33" ht="23.25">
      <c r="A35" s="153" t="s">
        <v>18</v>
      </c>
      <c r="B35" s="120">
        <v>0</v>
      </c>
      <c r="C35" s="120">
        <v>0</v>
      </c>
      <c r="D35" s="120">
        <v>0</v>
      </c>
      <c r="E35" s="120">
        <v>0</v>
      </c>
      <c r="F35" s="120">
        <v>0</v>
      </c>
      <c r="G35" s="120">
        <v>0</v>
      </c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0">
        <v>0</v>
      </c>
      <c r="Q35" s="120">
        <v>0</v>
      </c>
      <c r="R35" s="120">
        <v>0</v>
      </c>
      <c r="S35" s="120">
        <v>0</v>
      </c>
      <c r="T35" s="120">
        <v>0</v>
      </c>
      <c r="U35" s="120">
        <v>0</v>
      </c>
      <c r="V35" s="120">
        <v>0</v>
      </c>
      <c r="W35" s="120">
        <v>0</v>
      </c>
      <c r="X35" s="120">
        <v>0</v>
      </c>
      <c r="Y35" s="120">
        <v>0</v>
      </c>
      <c r="Z35" s="120">
        <v>0</v>
      </c>
      <c r="AA35" s="120">
        <v>0</v>
      </c>
      <c r="AB35" s="120">
        <v>0</v>
      </c>
      <c r="AC35" s="120">
        <v>0</v>
      </c>
      <c r="AD35" s="120">
        <v>0</v>
      </c>
      <c r="AE35" s="120">
        <v>0</v>
      </c>
      <c r="AF35" s="68"/>
      <c r="AG35" s="68"/>
    </row>
    <row r="36" spans="1:33" ht="23.25">
      <c r="A36" s="153" t="s">
        <v>5</v>
      </c>
      <c r="B36" s="120">
        <v>0.7</v>
      </c>
      <c r="C36" s="120">
        <v>0.7</v>
      </c>
      <c r="D36" s="120">
        <v>0.7</v>
      </c>
      <c r="E36" s="120">
        <v>0.7</v>
      </c>
      <c r="F36" s="120">
        <v>0.7</v>
      </c>
      <c r="G36" s="120">
        <v>0.7</v>
      </c>
      <c r="H36" s="120">
        <v>0.7</v>
      </c>
      <c r="I36" s="120">
        <v>0.5</v>
      </c>
      <c r="J36" s="120">
        <v>0.5</v>
      </c>
      <c r="K36" s="120">
        <v>0.5</v>
      </c>
      <c r="L36" s="120">
        <v>0.5</v>
      </c>
      <c r="M36" s="120">
        <v>0.5</v>
      </c>
      <c r="N36" s="120">
        <v>0.3</v>
      </c>
      <c r="O36" s="120">
        <v>0.3</v>
      </c>
      <c r="P36" s="120">
        <v>0.3</v>
      </c>
      <c r="Q36" s="120">
        <v>0.3</v>
      </c>
      <c r="R36" s="120">
        <v>0.3</v>
      </c>
      <c r="S36" s="120">
        <v>0.3</v>
      </c>
      <c r="T36" s="120">
        <v>0.3</v>
      </c>
      <c r="U36" s="120">
        <v>0.7</v>
      </c>
      <c r="V36" s="120">
        <v>0.7</v>
      </c>
      <c r="W36" s="120">
        <v>0.7</v>
      </c>
      <c r="X36" s="120">
        <v>0.7</v>
      </c>
      <c r="Y36" s="120">
        <v>0.7</v>
      </c>
      <c r="Z36" s="120">
        <v>0.7</v>
      </c>
      <c r="AA36" s="120">
        <v>0.7</v>
      </c>
      <c r="AB36" s="120">
        <v>0.6</v>
      </c>
      <c r="AC36" s="120">
        <v>0.6</v>
      </c>
      <c r="AD36" s="120">
        <v>0.6</v>
      </c>
      <c r="AE36" s="120">
        <v>0.6</v>
      </c>
      <c r="AF36" s="68"/>
      <c r="AG36" s="68"/>
    </row>
    <row r="37" spans="1:33" ht="23.25">
      <c r="A37" s="153" t="s">
        <v>11</v>
      </c>
      <c r="B37" s="120">
        <v>0</v>
      </c>
      <c r="C37" s="120">
        <v>0</v>
      </c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0</v>
      </c>
      <c r="AE37" s="120">
        <v>0</v>
      </c>
      <c r="AF37" s="68"/>
      <c r="AG37" s="68"/>
    </row>
    <row r="38" spans="1:32" ht="23.25">
      <c r="A38" s="153" t="s">
        <v>7</v>
      </c>
      <c r="B38" s="120">
        <v>0</v>
      </c>
      <c r="C38" s="120">
        <v>0</v>
      </c>
      <c r="D38" s="120">
        <v>0</v>
      </c>
      <c r="E38" s="120">
        <v>0</v>
      </c>
      <c r="F38" s="120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20">
        <v>0</v>
      </c>
      <c r="X38" s="120">
        <v>0</v>
      </c>
      <c r="Y38" s="120">
        <v>0</v>
      </c>
      <c r="Z38" s="120">
        <v>0</v>
      </c>
      <c r="AA38" s="120">
        <v>0</v>
      </c>
      <c r="AB38" s="120">
        <v>0</v>
      </c>
      <c r="AC38" s="120">
        <v>0</v>
      </c>
      <c r="AD38" s="120">
        <v>0</v>
      </c>
      <c r="AE38" s="120">
        <v>0</v>
      </c>
      <c r="AF38" s="68"/>
    </row>
    <row r="39" spans="1:33" ht="23.25">
      <c r="A39" s="153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68"/>
      <c r="AG39" s="68" t="s">
        <v>30</v>
      </c>
    </row>
    <row r="40" spans="1:33" ht="23.25">
      <c r="A40" s="141"/>
      <c r="B40" s="68">
        <f>SUM(B28+B34+B35+B36+B37)</f>
        <v>13.44</v>
      </c>
      <c r="C40" s="68">
        <f aca="true" t="shared" si="3" ref="C40:AE40">SUM(C28+C34+C35+C36+C37)</f>
        <v>15.09</v>
      </c>
      <c r="D40" s="68">
        <f t="shared" si="3"/>
        <v>14.16</v>
      </c>
      <c r="E40" s="68">
        <f t="shared" si="3"/>
        <v>14.639999999999999</v>
      </c>
      <c r="F40" s="68">
        <f t="shared" si="3"/>
        <v>15.209999999999999</v>
      </c>
      <c r="G40" s="68">
        <f t="shared" si="3"/>
        <v>15.34</v>
      </c>
      <c r="H40" s="68">
        <f t="shared" si="3"/>
        <v>13.76</v>
      </c>
      <c r="I40" s="68">
        <f t="shared" si="3"/>
        <v>15.02</v>
      </c>
      <c r="J40" s="68">
        <f t="shared" si="3"/>
        <v>14.18</v>
      </c>
      <c r="K40" s="68">
        <f t="shared" si="3"/>
        <v>14.01</v>
      </c>
      <c r="L40" s="68">
        <f t="shared" si="3"/>
        <v>14.97</v>
      </c>
      <c r="M40" s="68">
        <f t="shared" si="3"/>
        <v>15.01</v>
      </c>
      <c r="N40" s="68">
        <f t="shared" si="3"/>
        <v>14.22</v>
      </c>
      <c r="O40" s="68">
        <f t="shared" si="3"/>
        <v>13.88</v>
      </c>
      <c r="P40" s="68">
        <f t="shared" si="3"/>
        <v>13.370000000000001</v>
      </c>
      <c r="Q40" s="68">
        <f t="shared" si="3"/>
        <v>13.4</v>
      </c>
      <c r="R40" s="68">
        <f t="shared" si="3"/>
        <v>14.030000000000001</v>
      </c>
      <c r="S40" s="68">
        <f t="shared" si="3"/>
        <v>16.08</v>
      </c>
      <c r="T40" s="68">
        <f t="shared" si="3"/>
        <v>14.81</v>
      </c>
      <c r="U40" s="68">
        <f t="shared" si="3"/>
        <v>15.41</v>
      </c>
      <c r="V40" s="68">
        <f t="shared" si="3"/>
        <v>15.1</v>
      </c>
      <c r="W40" s="68">
        <f t="shared" si="3"/>
        <v>14.399999999999999</v>
      </c>
      <c r="X40" s="68">
        <f t="shared" si="3"/>
        <v>14.79</v>
      </c>
      <c r="Y40" s="68">
        <f t="shared" si="3"/>
        <v>16.39</v>
      </c>
      <c r="Z40" s="68">
        <f t="shared" si="3"/>
        <v>15.569999999999999</v>
      </c>
      <c r="AA40" s="68">
        <f t="shared" si="3"/>
        <v>14.5</v>
      </c>
      <c r="AB40" s="68">
        <f t="shared" si="3"/>
        <v>14.79</v>
      </c>
      <c r="AC40" s="68">
        <f t="shared" si="3"/>
        <v>15.07</v>
      </c>
      <c r="AD40" s="68">
        <f t="shared" si="3"/>
        <v>15.62</v>
      </c>
      <c r="AE40" s="68">
        <f t="shared" si="3"/>
        <v>14.01</v>
      </c>
      <c r="AF40" s="68"/>
      <c r="AG40" s="68">
        <f>SUM(B40:AE40)/30</f>
        <v>14.675666666666668</v>
      </c>
    </row>
    <row r="41" spans="1:33" ht="23.25">
      <c r="A41" s="145" t="s">
        <v>12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</row>
    <row r="42" spans="1:33" ht="23.25">
      <c r="A42" s="145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</row>
    <row r="43" spans="1:33" ht="23.25">
      <c r="A43" s="141" t="s">
        <v>13</v>
      </c>
      <c r="B43" s="104">
        <v>0</v>
      </c>
      <c r="C43" s="104">
        <v>1.3</v>
      </c>
      <c r="D43" s="104">
        <v>2</v>
      </c>
      <c r="E43" s="104">
        <v>1</v>
      </c>
      <c r="F43" s="104">
        <v>2</v>
      </c>
      <c r="G43" s="104">
        <v>2.7</v>
      </c>
      <c r="H43" s="104">
        <v>2.2</v>
      </c>
      <c r="I43" s="104">
        <v>2.9</v>
      </c>
      <c r="J43" s="104">
        <v>2</v>
      </c>
      <c r="K43" s="104">
        <v>0</v>
      </c>
      <c r="L43" s="104">
        <v>0</v>
      </c>
      <c r="M43" s="104">
        <v>0</v>
      </c>
      <c r="N43" s="104">
        <v>2.3</v>
      </c>
      <c r="O43" s="104">
        <v>2.4</v>
      </c>
      <c r="P43" s="104">
        <v>1.9</v>
      </c>
      <c r="Q43" s="104">
        <v>2.8</v>
      </c>
      <c r="R43" s="104">
        <v>1.9</v>
      </c>
      <c r="S43" s="104">
        <v>2.3</v>
      </c>
      <c r="T43" s="104">
        <v>2.4</v>
      </c>
      <c r="U43" s="104">
        <v>2.7</v>
      </c>
      <c r="V43" s="104">
        <v>2.7</v>
      </c>
      <c r="W43" s="104">
        <v>2.6</v>
      </c>
      <c r="X43" s="104">
        <v>1.9</v>
      </c>
      <c r="Y43" s="104">
        <v>2.3</v>
      </c>
      <c r="Z43" s="104">
        <v>2.2</v>
      </c>
      <c r="AA43" s="104">
        <v>0</v>
      </c>
      <c r="AB43" s="120">
        <v>0</v>
      </c>
      <c r="AC43" s="120">
        <v>2.3</v>
      </c>
      <c r="AD43" s="120">
        <v>2.4</v>
      </c>
      <c r="AE43" s="120">
        <v>1.7</v>
      </c>
      <c r="AF43" s="148"/>
      <c r="AG43" s="68"/>
    </row>
    <row r="44" spans="1:33" ht="23.25">
      <c r="A44" s="141" t="s">
        <v>32</v>
      </c>
      <c r="B44" s="104">
        <v>2.1</v>
      </c>
      <c r="C44" s="104">
        <v>0</v>
      </c>
      <c r="D44" s="104">
        <v>0</v>
      </c>
      <c r="E44" s="104">
        <v>0</v>
      </c>
      <c r="F44" s="104">
        <v>0</v>
      </c>
      <c r="G44" s="104">
        <v>0</v>
      </c>
      <c r="H44" s="104">
        <v>0</v>
      </c>
      <c r="I44" s="104">
        <v>0</v>
      </c>
      <c r="J44" s="104">
        <v>0</v>
      </c>
      <c r="K44" s="104">
        <v>2.3</v>
      </c>
      <c r="L44" s="104">
        <v>1.8</v>
      </c>
      <c r="M44" s="104">
        <v>2.5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4">
        <v>0</v>
      </c>
      <c r="W44" s="104">
        <v>0</v>
      </c>
      <c r="X44" s="104">
        <v>0</v>
      </c>
      <c r="Y44" s="104">
        <v>0</v>
      </c>
      <c r="Z44" s="104">
        <v>0</v>
      </c>
      <c r="AA44" s="104">
        <v>1.8</v>
      </c>
      <c r="AB44" s="120">
        <v>2.3</v>
      </c>
      <c r="AC44" s="120">
        <v>0</v>
      </c>
      <c r="AD44" s="120">
        <v>0</v>
      </c>
      <c r="AE44" s="120">
        <v>0</v>
      </c>
      <c r="AF44" s="148"/>
      <c r="AG44" s="68"/>
    </row>
    <row r="45" spans="1:33" ht="23.25">
      <c r="A45" s="141" t="s">
        <v>4</v>
      </c>
      <c r="B45" s="104">
        <v>1.4</v>
      </c>
      <c r="C45" s="104">
        <v>1.4</v>
      </c>
      <c r="D45" s="104">
        <v>1.4</v>
      </c>
      <c r="E45" s="104">
        <v>1.4</v>
      </c>
      <c r="F45" s="104">
        <v>1.4</v>
      </c>
      <c r="G45" s="104">
        <v>1.4</v>
      </c>
      <c r="H45" s="104">
        <v>1.4</v>
      </c>
      <c r="I45" s="104">
        <v>1.4</v>
      </c>
      <c r="J45" s="104">
        <v>1.4</v>
      </c>
      <c r="K45" s="104">
        <v>1.4</v>
      </c>
      <c r="L45" s="104">
        <v>1.4</v>
      </c>
      <c r="M45" s="104">
        <v>1.4</v>
      </c>
      <c r="N45" s="104">
        <v>1.4</v>
      </c>
      <c r="O45" s="104">
        <v>1.4</v>
      </c>
      <c r="P45" s="104">
        <v>1.4</v>
      </c>
      <c r="Q45" s="104">
        <v>1.4</v>
      </c>
      <c r="R45" s="104">
        <v>1.4</v>
      </c>
      <c r="S45" s="104">
        <v>1.4</v>
      </c>
      <c r="T45" s="104">
        <v>1.4</v>
      </c>
      <c r="U45" s="104">
        <v>1.4</v>
      </c>
      <c r="V45" s="104">
        <v>1.4</v>
      </c>
      <c r="W45" s="104">
        <v>1.4</v>
      </c>
      <c r="X45" s="104">
        <v>1.4</v>
      </c>
      <c r="Y45" s="104">
        <v>1.4</v>
      </c>
      <c r="Z45" s="104">
        <v>1.4</v>
      </c>
      <c r="AA45" s="104">
        <v>1.4</v>
      </c>
      <c r="AB45" s="120">
        <v>1.4</v>
      </c>
      <c r="AC45" s="120">
        <v>1.4</v>
      </c>
      <c r="AD45" s="120">
        <v>1.4</v>
      </c>
      <c r="AE45" s="120">
        <v>1.4</v>
      </c>
      <c r="AF45" s="148"/>
      <c r="AG45" s="68"/>
    </row>
    <row r="46" spans="1:33" ht="23.25">
      <c r="A46" s="141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20"/>
      <c r="AC46" s="120"/>
      <c r="AD46" s="120"/>
      <c r="AE46" s="120"/>
      <c r="AF46" s="68"/>
      <c r="AG46" s="68"/>
    </row>
    <row r="47" spans="1:33" ht="23.25">
      <c r="A47" s="141" t="s">
        <v>14</v>
      </c>
      <c r="B47" s="104">
        <v>0</v>
      </c>
      <c r="C47" s="104">
        <v>0</v>
      </c>
      <c r="D47" s="104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4">
        <v>0</v>
      </c>
      <c r="W47" s="104">
        <v>0</v>
      </c>
      <c r="X47" s="104">
        <v>0</v>
      </c>
      <c r="Y47" s="104">
        <v>0</v>
      </c>
      <c r="Z47" s="104">
        <v>0</v>
      </c>
      <c r="AA47" s="104">
        <v>0</v>
      </c>
      <c r="AB47" s="120">
        <v>0</v>
      </c>
      <c r="AC47" s="120">
        <v>0</v>
      </c>
      <c r="AD47" s="120">
        <v>0</v>
      </c>
      <c r="AE47" s="120">
        <v>0</v>
      </c>
      <c r="AF47" s="68"/>
      <c r="AG47" s="68"/>
    </row>
    <row r="48" spans="1:33" ht="23.25">
      <c r="A48" s="141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20"/>
      <c r="AC48" s="120"/>
      <c r="AD48" s="120"/>
      <c r="AE48" s="120"/>
      <c r="AF48" s="68"/>
      <c r="AG48" s="68"/>
    </row>
    <row r="49" spans="1:33" ht="23.25">
      <c r="A49" s="141" t="s">
        <v>11</v>
      </c>
      <c r="B49" s="104">
        <v>0</v>
      </c>
      <c r="C49" s="104">
        <v>0</v>
      </c>
      <c r="D49" s="104">
        <v>0</v>
      </c>
      <c r="E49" s="104">
        <v>0</v>
      </c>
      <c r="F49" s="104">
        <v>0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104">
        <v>0</v>
      </c>
      <c r="O49" s="104">
        <v>0</v>
      </c>
      <c r="P49" s="104">
        <v>0</v>
      </c>
      <c r="Q49" s="104">
        <v>0</v>
      </c>
      <c r="R49" s="104">
        <v>0</v>
      </c>
      <c r="S49" s="104">
        <v>0</v>
      </c>
      <c r="T49" s="104">
        <v>0</v>
      </c>
      <c r="U49" s="104">
        <v>0</v>
      </c>
      <c r="V49" s="104">
        <v>0</v>
      </c>
      <c r="W49" s="104">
        <v>0</v>
      </c>
      <c r="X49" s="104">
        <v>0</v>
      </c>
      <c r="Y49" s="104">
        <v>0</v>
      </c>
      <c r="Z49" s="104">
        <v>0</v>
      </c>
      <c r="AA49" s="104">
        <v>0</v>
      </c>
      <c r="AB49" s="120">
        <v>0</v>
      </c>
      <c r="AC49" s="120">
        <v>0</v>
      </c>
      <c r="AD49" s="120">
        <v>0</v>
      </c>
      <c r="AE49" s="120">
        <v>0</v>
      </c>
      <c r="AF49" s="68"/>
      <c r="AG49" s="68"/>
    </row>
    <row r="50" spans="1:33" ht="23.25">
      <c r="A50" s="141"/>
      <c r="B50" s="156"/>
      <c r="C50" s="156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 t="s">
        <v>30</v>
      </c>
    </row>
    <row r="51" spans="1:33" ht="23.25">
      <c r="A51" s="141"/>
      <c r="B51" s="68">
        <f aca="true" t="shared" si="4" ref="B51:AD51">SUM(B43:B49)</f>
        <v>3.5</v>
      </c>
      <c r="C51" s="68">
        <f t="shared" si="4"/>
        <v>2.7</v>
      </c>
      <c r="D51" s="68">
        <f t="shared" si="4"/>
        <v>3.4</v>
      </c>
      <c r="E51" s="68">
        <f t="shared" si="4"/>
        <v>2.4</v>
      </c>
      <c r="F51" s="68">
        <f t="shared" si="4"/>
        <v>3.4</v>
      </c>
      <c r="G51" s="68">
        <f t="shared" si="4"/>
        <v>4.1</v>
      </c>
      <c r="H51" s="68">
        <f t="shared" si="4"/>
        <v>3.6</v>
      </c>
      <c r="I51" s="68">
        <f t="shared" si="4"/>
        <v>4.3</v>
      </c>
      <c r="J51" s="68">
        <f t="shared" si="4"/>
        <v>3.4</v>
      </c>
      <c r="K51" s="68">
        <f t="shared" si="4"/>
        <v>3.6999999999999997</v>
      </c>
      <c r="L51" s="68">
        <f t="shared" si="4"/>
        <v>3.2</v>
      </c>
      <c r="M51" s="68">
        <f t="shared" si="4"/>
        <v>3.9</v>
      </c>
      <c r="N51" s="68">
        <f t="shared" si="4"/>
        <v>3.6999999999999997</v>
      </c>
      <c r="O51" s="68">
        <f t="shared" si="4"/>
        <v>3.8</v>
      </c>
      <c r="P51" s="68">
        <f t="shared" si="4"/>
        <v>3.3</v>
      </c>
      <c r="Q51" s="68">
        <f t="shared" si="4"/>
        <v>4.199999999999999</v>
      </c>
      <c r="R51" s="68">
        <f t="shared" si="4"/>
        <v>3.3</v>
      </c>
      <c r="S51" s="68">
        <f t="shared" si="4"/>
        <v>3.6999999999999997</v>
      </c>
      <c r="T51" s="68">
        <f t="shared" si="4"/>
        <v>3.8</v>
      </c>
      <c r="U51" s="68">
        <f t="shared" si="4"/>
        <v>4.1</v>
      </c>
      <c r="V51" s="68">
        <f t="shared" si="4"/>
        <v>4.1</v>
      </c>
      <c r="W51" s="68">
        <f t="shared" si="4"/>
        <v>4</v>
      </c>
      <c r="X51" s="68">
        <f t="shared" si="4"/>
        <v>3.3</v>
      </c>
      <c r="Y51" s="68">
        <f t="shared" si="4"/>
        <v>3.6999999999999997</v>
      </c>
      <c r="Z51" s="68">
        <f t="shared" si="4"/>
        <v>3.6</v>
      </c>
      <c r="AA51" s="68">
        <f t="shared" si="4"/>
        <v>3.2</v>
      </c>
      <c r="AB51" s="68">
        <f t="shared" si="4"/>
        <v>3.6999999999999997</v>
      </c>
      <c r="AC51" s="68">
        <f t="shared" si="4"/>
        <v>3.6999999999999997</v>
      </c>
      <c r="AD51" s="68">
        <f t="shared" si="4"/>
        <v>3.8</v>
      </c>
      <c r="AE51" s="68">
        <f>SUM(AE43:AE49)</f>
        <v>3.0999999999999996</v>
      </c>
      <c r="AF51" s="68"/>
      <c r="AG51" s="68">
        <f>SUM(B51:AE51)/30</f>
        <v>3.589999999999999</v>
      </c>
    </row>
    <row r="52" spans="1:33" ht="23.25">
      <c r="A52" s="145" t="s">
        <v>15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ht="23.25">
      <c r="A53" s="141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 t="s">
        <v>30</v>
      </c>
    </row>
    <row r="54" spans="1:33" ht="23.25">
      <c r="A54" s="141" t="s">
        <v>4</v>
      </c>
      <c r="B54" s="104">
        <v>0.4342</v>
      </c>
      <c r="C54" s="104">
        <v>0.413</v>
      </c>
      <c r="D54" s="104">
        <v>0.438</v>
      </c>
      <c r="E54" s="104">
        <v>0.3254</v>
      </c>
      <c r="F54" s="104">
        <v>0.3718</v>
      </c>
      <c r="G54" s="104">
        <v>0.4239</v>
      </c>
      <c r="H54" s="104">
        <v>0.4567</v>
      </c>
      <c r="I54" s="104">
        <v>0.4518</v>
      </c>
      <c r="J54" s="104">
        <v>0.4384</v>
      </c>
      <c r="K54" s="104">
        <v>0.4243</v>
      </c>
      <c r="L54" s="104">
        <v>0.304</v>
      </c>
      <c r="M54" s="104">
        <v>0.3229</v>
      </c>
      <c r="N54" s="104">
        <v>0.5529</v>
      </c>
      <c r="O54" s="104">
        <v>0.5855</v>
      </c>
      <c r="P54" s="222">
        <v>0.5587</v>
      </c>
      <c r="Q54" s="222">
        <v>0.5493</v>
      </c>
      <c r="R54" s="222">
        <v>0.5007</v>
      </c>
      <c r="S54" s="222">
        <v>0.6137</v>
      </c>
      <c r="T54" s="222">
        <v>0.5858</v>
      </c>
      <c r="U54" s="222">
        <v>0.4342</v>
      </c>
      <c r="V54" s="222">
        <v>0.4336</v>
      </c>
      <c r="W54" s="222">
        <v>0.4255</v>
      </c>
      <c r="X54" s="222">
        <v>0.4457</v>
      </c>
      <c r="Y54" s="222">
        <v>0.4276</v>
      </c>
      <c r="Z54" s="222">
        <v>0.3225</v>
      </c>
      <c r="AA54" s="222">
        <v>0.3374</v>
      </c>
      <c r="AB54" s="222">
        <v>0.4382</v>
      </c>
      <c r="AC54" s="222">
        <v>0.4393</v>
      </c>
      <c r="AD54" s="222">
        <v>0.4723</v>
      </c>
      <c r="AE54" s="222">
        <v>0.4776</v>
      </c>
      <c r="AF54" s="68"/>
      <c r="AG54" s="68">
        <f>SUM(B54:AE54)/30</f>
        <v>0.4468300000000001</v>
      </c>
    </row>
    <row r="55" spans="1:33" ht="23.25">
      <c r="A55" s="141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68"/>
      <c r="AG55" s="68"/>
    </row>
    <row r="56" spans="1:33" ht="23.25">
      <c r="A56" s="141" t="s">
        <v>16</v>
      </c>
      <c r="B56" s="68">
        <f aca="true" t="shared" si="5" ref="B56:AE56">SUM(B12+B25+B40+B51+B54)</f>
        <v>50.64419999999999</v>
      </c>
      <c r="C56" s="68">
        <f t="shared" si="5"/>
        <v>50.992999999999995</v>
      </c>
      <c r="D56" s="68">
        <f t="shared" si="5"/>
        <v>49.908</v>
      </c>
      <c r="E56" s="68">
        <f t="shared" si="5"/>
        <v>49.5354</v>
      </c>
      <c r="F56" s="68">
        <f t="shared" si="5"/>
        <v>51.3318</v>
      </c>
      <c r="G56" s="68">
        <f t="shared" si="5"/>
        <v>53.1539</v>
      </c>
      <c r="H56" s="68">
        <f t="shared" si="5"/>
        <v>53.3367</v>
      </c>
      <c r="I56" s="68">
        <f t="shared" si="5"/>
        <v>53.88179999999999</v>
      </c>
      <c r="J56" s="68">
        <f t="shared" si="5"/>
        <v>48.7684</v>
      </c>
      <c r="K56" s="68">
        <f t="shared" si="5"/>
        <v>48.22430000000001</v>
      </c>
      <c r="L56" s="68">
        <f t="shared" si="5"/>
        <v>49.864000000000004</v>
      </c>
      <c r="M56" s="68">
        <f t="shared" si="5"/>
        <v>52.0729</v>
      </c>
      <c r="N56" s="68">
        <f t="shared" si="5"/>
        <v>49.752900000000004</v>
      </c>
      <c r="O56" s="68">
        <f t="shared" si="5"/>
        <v>49.755500000000005</v>
      </c>
      <c r="P56" s="68">
        <f t="shared" si="5"/>
        <v>47.868700000000004</v>
      </c>
      <c r="Q56" s="68">
        <f t="shared" si="5"/>
        <v>49.36930000000001</v>
      </c>
      <c r="R56" s="68">
        <f t="shared" si="5"/>
        <v>49.4107</v>
      </c>
      <c r="S56" s="68">
        <f t="shared" si="5"/>
        <v>54.4737</v>
      </c>
      <c r="T56" s="68">
        <f t="shared" si="5"/>
        <v>53.8158</v>
      </c>
      <c r="U56" s="68">
        <f t="shared" si="5"/>
        <v>53.334199999999996</v>
      </c>
      <c r="V56" s="68">
        <f t="shared" si="5"/>
        <v>54.0236</v>
      </c>
      <c r="W56" s="68">
        <f t="shared" si="5"/>
        <v>51.335499999999996</v>
      </c>
      <c r="X56" s="68">
        <f t="shared" si="5"/>
        <v>48.155699999999996</v>
      </c>
      <c r="Y56" s="68">
        <f t="shared" si="5"/>
        <v>53.9376</v>
      </c>
      <c r="Z56" s="68">
        <f t="shared" si="5"/>
        <v>51.6025</v>
      </c>
      <c r="AA56" s="68">
        <f t="shared" si="5"/>
        <v>51.26740000000001</v>
      </c>
      <c r="AB56" s="68">
        <f t="shared" si="5"/>
        <v>52.1882</v>
      </c>
      <c r="AC56" s="68">
        <f t="shared" si="5"/>
        <v>52.0893</v>
      </c>
      <c r="AD56" s="68">
        <f t="shared" si="5"/>
        <v>50.62229999999999</v>
      </c>
      <c r="AE56" s="68">
        <f t="shared" si="5"/>
        <v>49.257600000000004</v>
      </c>
      <c r="AF56" s="68"/>
      <c r="AG56" s="68"/>
    </row>
    <row r="57" spans="1:33" ht="23.25">
      <c r="A57" s="141"/>
      <c r="B57" s="68"/>
      <c r="C57" s="149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1:33" ht="23.25">
      <c r="A58" s="141" t="s">
        <v>17</v>
      </c>
      <c r="B58" s="68">
        <f>-SUM(B21+B23+B37+B38+B47+B49)</f>
        <v>0</v>
      </c>
      <c r="C58" s="68">
        <f aca="true" t="shared" si="6" ref="C58:AE58">-SUM(C21+C23+C37+C38+C47+C49)</f>
        <v>0</v>
      </c>
      <c r="D58" s="68">
        <f t="shared" si="6"/>
        <v>0</v>
      </c>
      <c r="E58" s="68">
        <f t="shared" si="6"/>
        <v>0</v>
      </c>
      <c r="F58" s="68">
        <f t="shared" si="6"/>
        <v>0</v>
      </c>
      <c r="G58" s="68">
        <f t="shared" si="6"/>
        <v>0</v>
      </c>
      <c r="H58" s="68">
        <f t="shared" si="6"/>
        <v>0</v>
      </c>
      <c r="I58" s="68">
        <f t="shared" si="6"/>
        <v>0</v>
      </c>
      <c r="J58" s="68">
        <f t="shared" si="6"/>
        <v>0</v>
      </c>
      <c r="K58" s="68">
        <f t="shared" si="6"/>
        <v>0</v>
      </c>
      <c r="L58" s="68">
        <f t="shared" si="6"/>
        <v>0</v>
      </c>
      <c r="M58" s="68">
        <f t="shared" si="6"/>
        <v>0</v>
      </c>
      <c r="N58" s="68">
        <f t="shared" si="6"/>
        <v>0</v>
      </c>
      <c r="O58" s="68">
        <f t="shared" si="6"/>
        <v>0</v>
      </c>
      <c r="P58" s="68">
        <f t="shared" si="6"/>
        <v>0</v>
      </c>
      <c r="Q58" s="68">
        <f t="shared" si="6"/>
        <v>0</v>
      </c>
      <c r="R58" s="68">
        <f t="shared" si="6"/>
        <v>0</v>
      </c>
      <c r="S58" s="68">
        <f t="shared" si="6"/>
        <v>0</v>
      </c>
      <c r="T58" s="68">
        <f t="shared" si="6"/>
        <v>0</v>
      </c>
      <c r="U58" s="68">
        <f t="shared" si="6"/>
        <v>0</v>
      </c>
      <c r="V58" s="68">
        <f t="shared" si="6"/>
        <v>0</v>
      </c>
      <c r="W58" s="68">
        <f t="shared" si="6"/>
        <v>0</v>
      </c>
      <c r="X58" s="68">
        <f t="shared" si="6"/>
        <v>0</v>
      </c>
      <c r="Y58" s="68">
        <f t="shared" si="6"/>
        <v>0</v>
      </c>
      <c r="Z58" s="68">
        <f t="shared" si="6"/>
        <v>0</v>
      </c>
      <c r="AA58" s="68">
        <f t="shared" si="6"/>
        <v>0</v>
      </c>
      <c r="AB58" s="68">
        <f t="shared" si="6"/>
        <v>0</v>
      </c>
      <c r="AC58" s="68">
        <f t="shared" si="6"/>
        <v>0</v>
      </c>
      <c r="AD58" s="68">
        <f t="shared" si="6"/>
        <v>0</v>
      </c>
      <c r="AE58" s="68">
        <f t="shared" si="6"/>
        <v>0</v>
      </c>
      <c r="AF58" s="68"/>
      <c r="AG58" s="68"/>
    </row>
    <row r="59" spans="1:33" ht="23.25">
      <c r="A59" s="141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 t="s">
        <v>30</v>
      </c>
    </row>
    <row r="60" spans="1:33" ht="23.25">
      <c r="A60" s="145" t="s">
        <v>22</v>
      </c>
      <c r="B60" s="68">
        <f aca="true" t="shared" si="7" ref="B60:AE60">SUM(B56:B58)</f>
        <v>50.64419999999999</v>
      </c>
      <c r="C60" s="68">
        <f t="shared" si="7"/>
        <v>50.992999999999995</v>
      </c>
      <c r="D60" s="68">
        <f t="shared" si="7"/>
        <v>49.908</v>
      </c>
      <c r="E60" s="68">
        <f t="shared" si="7"/>
        <v>49.5354</v>
      </c>
      <c r="F60" s="68">
        <f t="shared" si="7"/>
        <v>51.3318</v>
      </c>
      <c r="G60" s="68">
        <f t="shared" si="7"/>
        <v>53.1539</v>
      </c>
      <c r="H60" s="68">
        <f t="shared" si="7"/>
        <v>53.3367</v>
      </c>
      <c r="I60" s="68">
        <f t="shared" si="7"/>
        <v>53.88179999999999</v>
      </c>
      <c r="J60" s="68">
        <f t="shared" si="7"/>
        <v>48.7684</v>
      </c>
      <c r="K60" s="68">
        <f t="shared" si="7"/>
        <v>48.22430000000001</v>
      </c>
      <c r="L60" s="68">
        <f t="shared" si="7"/>
        <v>49.864000000000004</v>
      </c>
      <c r="M60" s="68">
        <f t="shared" si="7"/>
        <v>52.0729</v>
      </c>
      <c r="N60" s="68">
        <f t="shared" si="7"/>
        <v>49.752900000000004</v>
      </c>
      <c r="O60" s="68">
        <f t="shared" si="7"/>
        <v>49.755500000000005</v>
      </c>
      <c r="P60" s="68">
        <f t="shared" si="7"/>
        <v>47.868700000000004</v>
      </c>
      <c r="Q60" s="68">
        <f t="shared" si="7"/>
        <v>49.36930000000001</v>
      </c>
      <c r="R60" s="68">
        <f t="shared" si="7"/>
        <v>49.4107</v>
      </c>
      <c r="S60" s="68">
        <f t="shared" si="7"/>
        <v>54.4737</v>
      </c>
      <c r="T60" s="68">
        <f t="shared" si="7"/>
        <v>53.8158</v>
      </c>
      <c r="U60" s="68">
        <f t="shared" si="7"/>
        <v>53.334199999999996</v>
      </c>
      <c r="V60" s="68">
        <f t="shared" si="7"/>
        <v>54.0236</v>
      </c>
      <c r="W60" s="68">
        <f t="shared" si="7"/>
        <v>51.335499999999996</v>
      </c>
      <c r="X60" s="68">
        <f t="shared" si="7"/>
        <v>48.155699999999996</v>
      </c>
      <c r="Y60" s="68">
        <f t="shared" si="7"/>
        <v>53.9376</v>
      </c>
      <c r="Z60" s="68">
        <f t="shared" si="7"/>
        <v>51.6025</v>
      </c>
      <c r="AA60" s="68">
        <f t="shared" si="7"/>
        <v>51.26740000000001</v>
      </c>
      <c r="AB60" s="68">
        <f t="shared" si="7"/>
        <v>52.1882</v>
      </c>
      <c r="AC60" s="68">
        <f t="shared" si="7"/>
        <v>52.0893</v>
      </c>
      <c r="AD60" s="68">
        <f t="shared" si="7"/>
        <v>50.62229999999999</v>
      </c>
      <c r="AE60" s="68">
        <f t="shared" si="7"/>
        <v>49.257600000000004</v>
      </c>
      <c r="AF60" s="68"/>
      <c r="AG60" s="68">
        <f>SUM(B60:AE60)/30</f>
        <v>51.13249666666666</v>
      </c>
    </row>
    <row r="61" spans="1:33" ht="23.25">
      <c r="A61" s="145"/>
      <c r="B61" s="35"/>
      <c r="C61" s="157"/>
      <c r="D61" s="157"/>
      <c r="E61" s="68"/>
      <c r="F61" s="68"/>
      <c r="G61" s="68"/>
      <c r="H61" s="104"/>
      <c r="I61" s="104"/>
      <c r="J61" s="104"/>
      <c r="K61" s="104"/>
      <c r="L61" s="104"/>
      <c r="M61" s="104"/>
      <c r="N61" s="104"/>
      <c r="O61" s="104"/>
      <c r="P61" s="104"/>
      <c r="Q61" s="158"/>
      <c r="R61" s="158"/>
      <c r="S61" s="158"/>
      <c r="T61" s="158"/>
      <c r="U61" s="158"/>
      <c r="V61" s="158"/>
      <c r="W61" s="158"/>
      <c r="X61" s="158"/>
      <c r="Y61" s="158"/>
      <c r="Z61" s="158"/>
      <c r="AA61" s="158"/>
      <c r="AB61" s="158"/>
      <c r="AC61" s="158"/>
      <c r="AD61" s="158"/>
      <c r="AE61" s="158"/>
      <c r="AF61" s="158"/>
      <c r="AG61" s="158"/>
    </row>
    <row r="62" spans="1:33" ht="23.25">
      <c r="A62" s="9" t="s">
        <v>20</v>
      </c>
      <c r="B62" s="15"/>
      <c r="C62" s="15"/>
      <c r="D62" s="15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1"/>
      <c r="R62" s="91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</row>
  </sheetData>
  <sheetProtection/>
  <printOptions/>
  <pageMargins left="0.32" right="0.2" top="0.51" bottom="0.34" header="0.5" footer="0.34"/>
  <pageSetup horizontalDpi="300" verticalDpi="300" orientation="landscape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2"/>
  <sheetViews>
    <sheetView zoomScale="55" zoomScaleNormal="55" zoomScalePageLayoutView="0" workbookViewId="0" topLeftCell="A1">
      <pane xSplit="1" ySplit="5" topLeftCell="N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15" sqref="AC15:AC25"/>
    </sheetView>
  </sheetViews>
  <sheetFormatPr defaultColWidth="8.88671875" defaultRowHeight="15"/>
  <cols>
    <col min="1" max="1" width="30.77734375" style="0" customWidth="1"/>
    <col min="2" max="3" width="9.21484375" style="0" bestFit="1" customWidth="1"/>
    <col min="4" max="10" width="9.3359375" style="0" bestFit="1" customWidth="1"/>
    <col min="11" max="13" width="9.4453125" style="0" bestFit="1" customWidth="1"/>
    <col min="14" max="14" width="9.77734375" style="0" bestFit="1" customWidth="1"/>
    <col min="15" max="24" width="9.4453125" style="0" bestFit="1" customWidth="1"/>
    <col min="25" max="27" width="9.77734375" style="0" bestFit="1" customWidth="1"/>
    <col min="28" max="31" width="9.4453125" style="0" bestFit="1" customWidth="1"/>
    <col min="32" max="32" width="9.3359375" style="0" bestFit="1" customWidth="1"/>
    <col min="33" max="33" width="9.77734375" style="0" bestFit="1" customWidth="1"/>
  </cols>
  <sheetData>
    <row r="1" spans="1:33" ht="20.25">
      <c r="A1" s="159" t="s">
        <v>23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0.25">
      <c r="A2" s="159">
        <v>40306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</row>
    <row r="3" spans="1:33" ht="23.25">
      <c r="A3" s="161" t="s">
        <v>21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3"/>
      <c r="AA3" s="164"/>
      <c r="AB3" s="163"/>
      <c r="AC3" s="163"/>
      <c r="AD3" s="163"/>
      <c r="AE3" s="163"/>
      <c r="AF3" s="163"/>
      <c r="AG3" s="163"/>
    </row>
    <row r="4" spans="1:36" ht="23.25">
      <c r="A4" s="157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43"/>
      <c r="AI4" s="43"/>
      <c r="AJ4" s="43"/>
    </row>
    <row r="5" spans="1:33" ht="23.25">
      <c r="A5" s="153"/>
      <c r="B5" s="142">
        <v>1</v>
      </c>
      <c r="C5" s="142">
        <v>2</v>
      </c>
      <c r="D5" s="142">
        <v>3</v>
      </c>
      <c r="E5" s="142">
        <v>4</v>
      </c>
      <c r="F5" s="142">
        <v>5</v>
      </c>
      <c r="G5" s="142">
        <v>6</v>
      </c>
      <c r="H5" s="142">
        <v>7</v>
      </c>
      <c r="I5" s="142">
        <v>8</v>
      </c>
      <c r="J5" s="142">
        <v>9</v>
      </c>
      <c r="K5" s="142">
        <v>10</v>
      </c>
      <c r="L5" s="142">
        <v>11</v>
      </c>
      <c r="M5" s="142">
        <v>12</v>
      </c>
      <c r="N5" s="142">
        <v>13</v>
      </c>
      <c r="O5" s="142">
        <v>14</v>
      </c>
      <c r="P5" s="142">
        <v>15</v>
      </c>
      <c r="Q5" s="143">
        <v>16</v>
      </c>
      <c r="R5" s="143">
        <v>17</v>
      </c>
      <c r="S5" s="144">
        <v>18</v>
      </c>
      <c r="T5" s="144">
        <v>19</v>
      </c>
      <c r="U5" s="144">
        <v>20</v>
      </c>
      <c r="V5" s="144">
        <v>21</v>
      </c>
      <c r="W5" s="144">
        <v>22</v>
      </c>
      <c r="X5" s="144">
        <v>23</v>
      </c>
      <c r="Y5" s="144">
        <v>24</v>
      </c>
      <c r="Z5" s="143">
        <v>25</v>
      </c>
      <c r="AA5" s="143">
        <v>26</v>
      </c>
      <c r="AB5" s="143">
        <v>27</v>
      </c>
      <c r="AC5" s="143">
        <v>28</v>
      </c>
      <c r="AD5" s="143">
        <v>29</v>
      </c>
      <c r="AE5" s="143">
        <v>30</v>
      </c>
      <c r="AF5" s="143">
        <v>31</v>
      </c>
      <c r="AG5" s="143"/>
    </row>
    <row r="6" spans="1:33" ht="23.25">
      <c r="A6" s="152" t="s">
        <v>0</v>
      </c>
      <c r="B6" s="146"/>
      <c r="C6" s="146"/>
      <c r="D6" s="146"/>
      <c r="E6" s="146"/>
      <c r="F6" s="146"/>
      <c r="G6" s="146"/>
      <c r="H6" s="146"/>
      <c r="I6" s="147"/>
      <c r="J6" s="147"/>
      <c r="K6" s="147"/>
      <c r="L6" s="147"/>
      <c r="M6" s="147"/>
      <c r="N6" s="147"/>
      <c r="O6" s="147"/>
      <c r="P6" s="147"/>
      <c r="Q6" s="54"/>
      <c r="R6" s="54"/>
      <c r="S6" s="140"/>
      <c r="T6" s="140"/>
      <c r="U6" s="140"/>
      <c r="V6" s="140"/>
      <c r="W6" s="140"/>
      <c r="X6" s="140"/>
      <c r="Y6" s="140"/>
      <c r="Z6" s="54"/>
      <c r="AA6" s="54"/>
      <c r="AB6" s="54"/>
      <c r="AC6" s="54"/>
      <c r="AD6" s="54"/>
      <c r="AE6" s="54"/>
      <c r="AF6" s="54"/>
      <c r="AG6" s="54"/>
    </row>
    <row r="7" spans="1:33" ht="23.25">
      <c r="A7" s="153"/>
      <c r="B7" s="140"/>
      <c r="C7" s="140"/>
      <c r="D7" s="140"/>
      <c r="E7" s="140"/>
      <c r="F7" s="140"/>
      <c r="G7" s="140"/>
      <c r="H7" s="140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</row>
    <row r="8" spans="1:33" ht="23.25">
      <c r="A8" s="153" t="s">
        <v>1</v>
      </c>
      <c r="B8" s="120">
        <v>0</v>
      </c>
      <c r="C8" s="120">
        <v>0</v>
      </c>
      <c r="D8" s="120">
        <v>0</v>
      </c>
      <c r="E8" s="120">
        <v>0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120">
        <v>0</v>
      </c>
      <c r="U8" s="120">
        <v>0</v>
      </c>
      <c r="V8" s="120">
        <v>0</v>
      </c>
      <c r="W8" s="120">
        <v>0</v>
      </c>
      <c r="X8" s="120">
        <v>0</v>
      </c>
      <c r="Y8" s="120">
        <v>0</v>
      </c>
      <c r="Z8" s="120">
        <v>0</v>
      </c>
      <c r="AA8" s="120">
        <v>0</v>
      </c>
      <c r="AB8" s="120">
        <v>0</v>
      </c>
      <c r="AC8" s="120">
        <v>0</v>
      </c>
      <c r="AD8" s="120">
        <v>0</v>
      </c>
      <c r="AE8" s="120">
        <v>0</v>
      </c>
      <c r="AF8" s="120">
        <v>0</v>
      </c>
      <c r="AG8" s="68"/>
    </row>
    <row r="9" spans="1:33" ht="23.25">
      <c r="A9" s="153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54"/>
      <c r="AB9" s="54"/>
      <c r="AC9" s="54"/>
      <c r="AD9" s="54"/>
      <c r="AE9" s="54"/>
      <c r="AF9" s="54"/>
      <c r="AG9" s="68"/>
    </row>
    <row r="10" spans="1:33" ht="23.25">
      <c r="A10" s="153" t="s">
        <v>2</v>
      </c>
      <c r="B10" s="120">
        <v>14.7</v>
      </c>
      <c r="C10" s="120">
        <v>15.9</v>
      </c>
      <c r="D10" s="120">
        <v>16.5</v>
      </c>
      <c r="E10" s="120">
        <v>18.1</v>
      </c>
      <c r="F10" s="120">
        <v>20.1</v>
      </c>
      <c r="G10" s="120">
        <v>19.7</v>
      </c>
      <c r="H10" s="120">
        <v>18.1</v>
      </c>
      <c r="I10" s="120">
        <v>18.3</v>
      </c>
      <c r="J10" s="120">
        <v>16.9</v>
      </c>
      <c r="K10" s="120">
        <v>17.7</v>
      </c>
      <c r="L10" s="120">
        <v>18</v>
      </c>
      <c r="M10" s="120">
        <v>17.4</v>
      </c>
      <c r="N10" s="120">
        <v>15.2</v>
      </c>
      <c r="O10" s="120">
        <v>17.9</v>
      </c>
      <c r="P10" s="120">
        <v>17.6</v>
      </c>
      <c r="Q10" s="120">
        <v>17.3</v>
      </c>
      <c r="R10" s="120">
        <v>17.7</v>
      </c>
      <c r="S10" s="120">
        <v>18.1</v>
      </c>
      <c r="T10" s="120">
        <v>16.7</v>
      </c>
      <c r="U10" s="120">
        <v>17.5</v>
      </c>
      <c r="V10" s="120">
        <v>20.3</v>
      </c>
      <c r="W10" s="120">
        <v>19.1</v>
      </c>
      <c r="X10" s="120">
        <v>17.1</v>
      </c>
      <c r="Y10" s="120">
        <v>17.8</v>
      </c>
      <c r="Z10" s="120">
        <v>17.9</v>
      </c>
      <c r="AA10" s="120">
        <v>20.7</v>
      </c>
      <c r="AB10" s="120">
        <v>19.9</v>
      </c>
      <c r="AC10" s="120">
        <v>19.9</v>
      </c>
      <c r="AD10" s="120">
        <v>19.9</v>
      </c>
      <c r="AE10" s="120">
        <v>19.9</v>
      </c>
      <c r="AF10" s="120">
        <v>19.9</v>
      </c>
      <c r="AG10" s="68"/>
    </row>
    <row r="11" spans="1:33" ht="23.25">
      <c r="A11" s="153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 t="s">
        <v>30</v>
      </c>
    </row>
    <row r="12" spans="1:33" ht="23.25">
      <c r="A12" s="153"/>
      <c r="B12" s="68">
        <f>SUM(B8:B10)</f>
        <v>14.7</v>
      </c>
      <c r="C12" s="68">
        <f aca="true" t="shared" si="0" ref="C12:AF12">SUM(C8:C10)</f>
        <v>15.9</v>
      </c>
      <c r="D12" s="68">
        <f t="shared" si="0"/>
        <v>16.5</v>
      </c>
      <c r="E12" s="68">
        <f t="shared" si="0"/>
        <v>18.1</v>
      </c>
      <c r="F12" s="68">
        <f t="shared" si="0"/>
        <v>20.1</v>
      </c>
      <c r="G12" s="68">
        <f t="shared" si="0"/>
        <v>19.7</v>
      </c>
      <c r="H12" s="68">
        <f t="shared" si="0"/>
        <v>18.1</v>
      </c>
      <c r="I12" s="68">
        <f t="shared" si="0"/>
        <v>18.3</v>
      </c>
      <c r="J12" s="68">
        <f t="shared" si="0"/>
        <v>16.9</v>
      </c>
      <c r="K12" s="68">
        <f t="shared" si="0"/>
        <v>17.7</v>
      </c>
      <c r="L12" s="68">
        <f t="shared" si="0"/>
        <v>18</v>
      </c>
      <c r="M12" s="68">
        <f t="shared" si="0"/>
        <v>17.4</v>
      </c>
      <c r="N12" s="68">
        <f t="shared" si="0"/>
        <v>15.2</v>
      </c>
      <c r="O12" s="68">
        <f t="shared" si="0"/>
        <v>17.9</v>
      </c>
      <c r="P12" s="68">
        <f t="shared" si="0"/>
        <v>17.6</v>
      </c>
      <c r="Q12" s="68">
        <f t="shared" si="0"/>
        <v>17.3</v>
      </c>
      <c r="R12" s="68">
        <f t="shared" si="0"/>
        <v>17.7</v>
      </c>
      <c r="S12" s="68">
        <f t="shared" si="0"/>
        <v>18.1</v>
      </c>
      <c r="T12" s="68">
        <f t="shared" si="0"/>
        <v>16.7</v>
      </c>
      <c r="U12" s="68">
        <f t="shared" si="0"/>
        <v>17.5</v>
      </c>
      <c r="V12" s="68">
        <f t="shared" si="0"/>
        <v>20.3</v>
      </c>
      <c r="W12" s="68">
        <f t="shared" si="0"/>
        <v>19.1</v>
      </c>
      <c r="X12" s="68">
        <f t="shared" si="0"/>
        <v>17.1</v>
      </c>
      <c r="Y12" s="68">
        <f t="shared" si="0"/>
        <v>17.8</v>
      </c>
      <c r="Z12" s="68">
        <f t="shared" si="0"/>
        <v>17.9</v>
      </c>
      <c r="AA12" s="68">
        <f t="shared" si="0"/>
        <v>20.7</v>
      </c>
      <c r="AB12" s="68">
        <f t="shared" si="0"/>
        <v>19.9</v>
      </c>
      <c r="AC12" s="68">
        <f t="shared" si="0"/>
        <v>19.9</v>
      </c>
      <c r="AD12" s="68">
        <f t="shared" si="0"/>
        <v>19.9</v>
      </c>
      <c r="AE12" s="68">
        <f t="shared" si="0"/>
        <v>19.9</v>
      </c>
      <c r="AF12" s="68">
        <f t="shared" si="0"/>
        <v>19.9</v>
      </c>
      <c r="AG12" s="68">
        <f>SUM(B12:AF12)/31</f>
        <v>18.12258064516129</v>
      </c>
    </row>
    <row r="13" spans="1:33" ht="23.25">
      <c r="A13" s="152" t="s">
        <v>3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</row>
    <row r="14" spans="1:33" ht="23.25">
      <c r="A14" s="153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149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</row>
    <row r="15" spans="1:33" ht="23.25">
      <c r="A15" s="153" t="s">
        <v>19</v>
      </c>
      <c r="B15" s="223">
        <v>13.370000000000001</v>
      </c>
      <c r="C15" s="223">
        <v>13.55</v>
      </c>
      <c r="D15" s="150">
        <v>13.81</v>
      </c>
      <c r="E15" s="150">
        <v>13.200000000000001</v>
      </c>
      <c r="F15" s="223">
        <v>13.18</v>
      </c>
      <c r="G15" s="223">
        <v>14.620000000000001</v>
      </c>
      <c r="H15" s="224">
        <v>15.200000000000001</v>
      </c>
      <c r="I15" s="224">
        <v>16.32</v>
      </c>
      <c r="J15" s="224">
        <v>15.219999999999999</v>
      </c>
      <c r="K15" s="224">
        <v>16.05</v>
      </c>
      <c r="L15" s="150">
        <v>14.58</v>
      </c>
      <c r="M15" s="150">
        <v>14.16</v>
      </c>
      <c r="N15" s="150">
        <v>14.23</v>
      </c>
      <c r="O15" s="150">
        <v>13.950000000000001</v>
      </c>
      <c r="P15" s="150">
        <v>10.84</v>
      </c>
      <c r="Q15" s="150">
        <v>12.469999999999999</v>
      </c>
      <c r="R15" s="150">
        <v>16.38</v>
      </c>
      <c r="S15" s="150">
        <v>14.14</v>
      </c>
      <c r="T15" s="174">
        <v>13.18</v>
      </c>
      <c r="U15" s="174">
        <v>13.87</v>
      </c>
      <c r="V15" s="174">
        <v>13.34</v>
      </c>
      <c r="W15" s="150">
        <v>12.5</v>
      </c>
      <c r="X15" s="174">
        <v>14.95</v>
      </c>
      <c r="Y15" s="174">
        <v>12.97</v>
      </c>
      <c r="Z15" s="174">
        <v>16.63</v>
      </c>
      <c r="AA15" s="174">
        <v>14.98</v>
      </c>
      <c r="AB15" s="174">
        <v>14.06</v>
      </c>
      <c r="AC15" s="174">
        <v>16.32</v>
      </c>
      <c r="AD15" s="174">
        <v>15.129999999999999</v>
      </c>
      <c r="AE15" s="174">
        <v>15.479999999999999</v>
      </c>
      <c r="AF15" s="174">
        <v>14.91</v>
      </c>
      <c r="AG15" s="68"/>
    </row>
    <row r="16" spans="1:33" ht="23.25">
      <c r="A16" s="153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150"/>
      <c r="AF16" s="150"/>
      <c r="AG16" s="68"/>
    </row>
    <row r="17" spans="1:33" ht="23.25">
      <c r="A17" s="165" t="s">
        <v>28</v>
      </c>
      <c r="B17" s="150">
        <v>-0.78</v>
      </c>
      <c r="C17" s="150">
        <v>-0.69</v>
      </c>
      <c r="D17" s="150">
        <v>-0.69</v>
      </c>
      <c r="E17" s="150">
        <v>-0.7</v>
      </c>
      <c r="F17" s="150">
        <v>-0.61</v>
      </c>
      <c r="G17" s="150">
        <v>-0.6</v>
      </c>
      <c r="H17" s="224">
        <v>-0.78</v>
      </c>
      <c r="I17" s="224">
        <v>-0.82</v>
      </c>
      <c r="J17" s="224">
        <v>-0.82</v>
      </c>
      <c r="K17" s="224">
        <v>-0.82</v>
      </c>
      <c r="L17" s="150">
        <v>-0.37</v>
      </c>
      <c r="M17" s="150">
        <v>-0.28</v>
      </c>
      <c r="N17" s="150">
        <v>-0.69</v>
      </c>
      <c r="O17" s="150">
        <v>-0.27</v>
      </c>
      <c r="P17" s="150">
        <v>-0.6</v>
      </c>
      <c r="Q17" s="150">
        <v>-0.56</v>
      </c>
      <c r="R17" s="150">
        <v>-0.76</v>
      </c>
      <c r="S17" s="174">
        <v>-0.77</v>
      </c>
      <c r="T17" s="174">
        <v>-0.84</v>
      </c>
      <c r="U17" s="174">
        <v>-0.83</v>
      </c>
      <c r="V17" s="174">
        <v>-0.73</v>
      </c>
      <c r="W17" s="150">
        <v>-0.58</v>
      </c>
      <c r="X17" s="150">
        <v>-0.75</v>
      </c>
      <c r="Y17" s="150">
        <v>-0.6</v>
      </c>
      <c r="Z17" s="150">
        <v>-1.05</v>
      </c>
      <c r="AA17" s="150">
        <v>-0.68</v>
      </c>
      <c r="AB17" s="150">
        <v>-0.51</v>
      </c>
      <c r="AC17" s="150">
        <v>0</v>
      </c>
      <c r="AD17" s="150">
        <v>-0.57</v>
      </c>
      <c r="AE17" s="150">
        <v>-0.14</v>
      </c>
      <c r="AF17" s="150">
        <v>0</v>
      </c>
      <c r="AG17" s="68"/>
    </row>
    <row r="18" spans="1:33" ht="23.25">
      <c r="A18" s="153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68"/>
    </row>
    <row r="19" spans="1:33" ht="23.25">
      <c r="A19" s="153" t="s">
        <v>5</v>
      </c>
      <c r="B19" s="150">
        <v>3.78</v>
      </c>
      <c r="C19" s="150">
        <v>3.84</v>
      </c>
      <c r="D19" s="150">
        <v>3.72</v>
      </c>
      <c r="E19" s="150">
        <v>3.82</v>
      </c>
      <c r="F19" s="150">
        <v>3.81</v>
      </c>
      <c r="G19" s="150">
        <v>3.5</v>
      </c>
      <c r="H19" s="224">
        <v>3.61</v>
      </c>
      <c r="I19" s="224">
        <v>3.55</v>
      </c>
      <c r="J19" s="224">
        <v>3.69</v>
      </c>
      <c r="K19" s="224">
        <v>3.85</v>
      </c>
      <c r="L19" s="150">
        <v>3.66</v>
      </c>
      <c r="M19" s="150">
        <v>3.64</v>
      </c>
      <c r="N19" s="150">
        <v>3.62</v>
      </c>
      <c r="O19" s="150">
        <v>3.61</v>
      </c>
      <c r="P19" s="150">
        <v>3.41</v>
      </c>
      <c r="Q19" s="150">
        <v>3.4</v>
      </c>
      <c r="R19" s="150">
        <v>3.4</v>
      </c>
      <c r="S19" s="150">
        <v>3.4</v>
      </c>
      <c r="T19" s="174">
        <v>3.4</v>
      </c>
      <c r="U19" s="174">
        <v>3.4</v>
      </c>
      <c r="V19" s="174">
        <v>3.4</v>
      </c>
      <c r="W19" s="150">
        <v>3.29</v>
      </c>
      <c r="X19" s="174">
        <v>3.54</v>
      </c>
      <c r="Y19" s="174">
        <v>3.49</v>
      </c>
      <c r="Z19" s="174">
        <v>3.78</v>
      </c>
      <c r="AA19" s="174">
        <v>3.71</v>
      </c>
      <c r="AB19" s="174">
        <v>3.63</v>
      </c>
      <c r="AC19" s="174">
        <v>3.7</v>
      </c>
      <c r="AD19" s="174">
        <v>3.6</v>
      </c>
      <c r="AE19" s="174">
        <v>3.67</v>
      </c>
      <c r="AF19" s="174">
        <v>3.67</v>
      </c>
      <c r="AG19" s="68"/>
    </row>
    <row r="20" spans="1:33" ht="23.25">
      <c r="A20" s="153"/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68"/>
    </row>
    <row r="21" spans="1:33" ht="23.25">
      <c r="A21" s="153" t="s">
        <v>6</v>
      </c>
      <c r="B21" s="150">
        <v>0</v>
      </c>
      <c r="C21" s="150">
        <v>0</v>
      </c>
      <c r="D21" s="150">
        <v>0</v>
      </c>
      <c r="E21" s="150">
        <v>0</v>
      </c>
      <c r="F21" s="150">
        <v>0</v>
      </c>
      <c r="G21" s="150">
        <v>0</v>
      </c>
      <c r="H21" s="224">
        <v>0</v>
      </c>
      <c r="I21" s="224">
        <v>0</v>
      </c>
      <c r="J21" s="224">
        <v>0</v>
      </c>
      <c r="K21" s="224">
        <v>0</v>
      </c>
      <c r="L21" s="150">
        <v>0</v>
      </c>
      <c r="M21" s="150">
        <v>0</v>
      </c>
      <c r="N21" s="150">
        <v>0</v>
      </c>
      <c r="O21" s="150">
        <v>0</v>
      </c>
      <c r="P21" s="150">
        <v>0</v>
      </c>
      <c r="Q21" s="150">
        <v>0</v>
      </c>
      <c r="R21" s="150">
        <v>0</v>
      </c>
      <c r="S21" s="174">
        <v>0</v>
      </c>
      <c r="T21" s="174">
        <v>0</v>
      </c>
      <c r="U21" s="174">
        <v>0</v>
      </c>
      <c r="V21" s="174">
        <v>0</v>
      </c>
      <c r="W21" s="174">
        <v>0</v>
      </c>
      <c r="X21" s="174">
        <v>0</v>
      </c>
      <c r="Y21" s="174">
        <v>0</v>
      </c>
      <c r="Z21" s="174">
        <v>0</v>
      </c>
      <c r="AA21" s="174">
        <v>0</v>
      </c>
      <c r="AB21" s="174">
        <v>0</v>
      </c>
      <c r="AC21" s="174">
        <v>0</v>
      </c>
      <c r="AD21" s="174">
        <v>0</v>
      </c>
      <c r="AE21" s="174">
        <v>0</v>
      </c>
      <c r="AF21" s="174">
        <v>0</v>
      </c>
      <c r="AG21" s="68"/>
    </row>
    <row r="22" spans="1:33" ht="23.25">
      <c r="A22" s="153"/>
      <c r="B22" s="150"/>
      <c r="C22" s="150"/>
      <c r="D22" s="150"/>
      <c r="E22" s="150"/>
      <c r="F22" s="150"/>
      <c r="G22" s="150"/>
      <c r="H22" s="224"/>
      <c r="I22" s="224"/>
      <c r="J22" s="224"/>
      <c r="K22" s="224"/>
      <c r="L22" s="150"/>
      <c r="M22" s="150"/>
      <c r="N22" s="150"/>
      <c r="O22" s="150"/>
      <c r="P22" s="150"/>
      <c r="Q22" s="150"/>
      <c r="R22" s="150"/>
      <c r="S22" s="150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68"/>
    </row>
    <row r="23" spans="1:33" ht="23.25">
      <c r="A23" s="153" t="s">
        <v>7</v>
      </c>
      <c r="B23" s="150">
        <v>0</v>
      </c>
      <c r="C23" s="150">
        <v>0</v>
      </c>
      <c r="D23" s="150">
        <v>0</v>
      </c>
      <c r="E23" s="150">
        <v>0</v>
      </c>
      <c r="F23" s="150">
        <v>0</v>
      </c>
      <c r="G23" s="150">
        <v>0</v>
      </c>
      <c r="H23" s="224">
        <v>0</v>
      </c>
      <c r="I23" s="224">
        <v>0</v>
      </c>
      <c r="J23" s="224">
        <v>0</v>
      </c>
      <c r="K23" s="224">
        <v>0.01</v>
      </c>
      <c r="L23" s="150">
        <v>0</v>
      </c>
      <c r="M23" s="150">
        <v>0</v>
      </c>
      <c r="N23" s="150">
        <v>0</v>
      </c>
      <c r="O23" s="150">
        <v>0</v>
      </c>
      <c r="P23" s="150">
        <v>0</v>
      </c>
      <c r="Q23" s="150">
        <v>0</v>
      </c>
      <c r="R23" s="150">
        <v>0</v>
      </c>
      <c r="S23" s="174">
        <v>0</v>
      </c>
      <c r="T23" s="174">
        <v>0</v>
      </c>
      <c r="U23" s="174">
        <v>0</v>
      </c>
      <c r="V23" s="174">
        <v>0</v>
      </c>
      <c r="W23" s="174">
        <v>0</v>
      </c>
      <c r="X23" s="174">
        <v>0</v>
      </c>
      <c r="Y23" s="174">
        <v>0</v>
      </c>
      <c r="Z23" s="174">
        <v>0</v>
      </c>
      <c r="AA23" s="174">
        <v>0</v>
      </c>
      <c r="AB23" s="174">
        <v>0</v>
      </c>
      <c r="AC23" s="174">
        <v>0</v>
      </c>
      <c r="AD23" s="174">
        <v>0</v>
      </c>
      <c r="AE23" s="174">
        <v>0</v>
      </c>
      <c r="AF23" s="174">
        <v>0</v>
      </c>
      <c r="AG23" s="68"/>
    </row>
    <row r="24" spans="1:33" ht="23.25">
      <c r="A24" s="153"/>
      <c r="B24" s="150"/>
      <c r="C24" s="150"/>
      <c r="D24" s="150"/>
      <c r="E24" s="150"/>
      <c r="F24" s="150"/>
      <c r="G24" s="150"/>
      <c r="H24" s="136"/>
      <c r="I24" s="136"/>
      <c r="J24" s="136"/>
      <c r="K24" s="136"/>
      <c r="L24" s="150"/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/>
      <c r="Y24" s="150"/>
      <c r="Z24" s="150"/>
      <c r="AA24" s="150"/>
      <c r="AB24" s="150"/>
      <c r="AC24" s="150"/>
      <c r="AD24" s="150"/>
      <c r="AE24" s="150"/>
      <c r="AF24" s="150"/>
      <c r="AG24" s="68" t="s">
        <v>30</v>
      </c>
    </row>
    <row r="25" spans="1:33" ht="23.25">
      <c r="A25" s="153"/>
      <c r="B25" s="68">
        <f aca="true" t="shared" si="1" ref="B25:G25">SUM(B15:B24)</f>
        <v>16.37</v>
      </c>
      <c r="C25" s="68">
        <f t="shared" si="1"/>
        <v>16.700000000000003</v>
      </c>
      <c r="D25" s="68">
        <f t="shared" si="1"/>
        <v>16.84</v>
      </c>
      <c r="E25" s="68">
        <f t="shared" si="1"/>
        <v>16.32</v>
      </c>
      <c r="F25" s="68">
        <f t="shared" si="1"/>
        <v>16.38</v>
      </c>
      <c r="G25" s="68">
        <f t="shared" si="1"/>
        <v>17.520000000000003</v>
      </c>
      <c r="H25" s="68">
        <f>SUM(B15:B24)</f>
        <v>16.37</v>
      </c>
      <c r="I25" s="68">
        <f>SUM(C15:C24)</f>
        <v>16.700000000000003</v>
      </c>
      <c r="J25" s="68">
        <f>SUM(D15:D24)</f>
        <v>16.84</v>
      </c>
      <c r="K25" s="68">
        <f>SUM(E15:E24)</f>
        <v>16.32</v>
      </c>
      <c r="L25" s="68">
        <f aca="true" t="shared" si="2" ref="L25:AF25">SUM(L15:L24)</f>
        <v>17.87</v>
      </c>
      <c r="M25" s="68">
        <f t="shared" si="2"/>
        <v>17.52</v>
      </c>
      <c r="N25" s="68">
        <f t="shared" si="2"/>
        <v>17.16</v>
      </c>
      <c r="O25" s="68">
        <f t="shared" si="2"/>
        <v>17.290000000000003</v>
      </c>
      <c r="P25" s="68">
        <f t="shared" si="2"/>
        <v>13.65</v>
      </c>
      <c r="Q25" s="68">
        <f t="shared" si="2"/>
        <v>15.309999999999999</v>
      </c>
      <c r="R25" s="68">
        <f t="shared" si="2"/>
        <v>19.02</v>
      </c>
      <c r="S25" s="68">
        <f t="shared" si="2"/>
        <v>16.77</v>
      </c>
      <c r="T25" s="68">
        <f t="shared" si="2"/>
        <v>15.74</v>
      </c>
      <c r="U25" s="68">
        <f t="shared" si="2"/>
        <v>16.439999999999998</v>
      </c>
      <c r="V25" s="68">
        <f t="shared" si="2"/>
        <v>16.009999999999998</v>
      </c>
      <c r="W25" s="68">
        <f t="shared" si="2"/>
        <v>15.21</v>
      </c>
      <c r="X25" s="68">
        <f t="shared" si="2"/>
        <v>17.74</v>
      </c>
      <c r="Y25" s="68">
        <f t="shared" si="2"/>
        <v>15.860000000000001</v>
      </c>
      <c r="Z25" s="68">
        <f t="shared" si="2"/>
        <v>19.36</v>
      </c>
      <c r="AA25" s="68">
        <f t="shared" si="2"/>
        <v>18.01</v>
      </c>
      <c r="AB25" s="68">
        <f t="shared" si="2"/>
        <v>17.18</v>
      </c>
      <c r="AC25" s="68">
        <f t="shared" si="2"/>
        <v>20.02</v>
      </c>
      <c r="AD25" s="68">
        <f t="shared" si="2"/>
        <v>18.16</v>
      </c>
      <c r="AE25" s="68">
        <f t="shared" si="2"/>
        <v>19.009999999999998</v>
      </c>
      <c r="AF25" s="68">
        <f t="shared" si="2"/>
        <v>18.58</v>
      </c>
      <c r="AG25" s="68">
        <f>SUM(B25:AF25)/31</f>
        <v>17.040967741935482</v>
      </c>
    </row>
    <row r="26" spans="1:33" ht="23.25">
      <c r="A26" s="152" t="s">
        <v>8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</row>
    <row r="27" spans="1:33" ht="23.25">
      <c r="A27" s="153"/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</row>
    <row r="28" spans="1:33" ht="23.25">
      <c r="A28" s="153" t="s">
        <v>9</v>
      </c>
      <c r="B28" s="120">
        <v>14.63</v>
      </c>
      <c r="C28" s="120">
        <v>14.06</v>
      </c>
      <c r="D28" s="120">
        <v>14.59</v>
      </c>
      <c r="E28" s="120">
        <v>14.24</v>
      </c>
      <c r="F28" s="120">
        <v>14.27</v>
      </c>
      <c r="G28" s="120">
        <v>13.68</v>
      </c>
      <c r="H28" s="120">
        <v>14.7</v>
      </c>
      <c r="I28" s="120">
        <v>13.56</v>
      </c>
      <c r="J28" s="120">
        <v>14.38</v>
      </c>
      <c r="K28" s="120">
        <v>14.58</v>
      </c>
      <c r="L28" s="120">
        <v>14.42</v>
      </c>
      <c r="M28" s="120">
        <v>12.45</v>
      </c>
      <c r="N28" s="120">
        <v>13.74</v>
      </c>
      <c r="O28" s="120">
        <v>15.54</v>
      </c>
      <c r="P28" s="120">
        <v>14.36</v>
      </c>
      <c r="Q28" s="120">
        <v>14.6</v>
      </c>
      <c r="R28" s="120">
        <v>14.31</v>
      </c>
      <c r="S28" s="120">
        <v>13.75</v>
      </c>
      <c r="T28" s="120">
        <v>14.75</v>
      </c>
      <c r="U28" s="120">
        <v>14.23</v>
      </c>
      <c r="V28" s="120">
        <v>15.58</v>
      </c>
      <c r="W28" s="120">
        <v>15.52</v>
      </c>
      <c r="X28" s="120">
        <v>16.03</v>
      </c>
      <c r="Y28" s="120">
        <v>16.15</v>
      </c>
      <c r="Z28" s="120">
        <v>15.33</v>
      </c>
      <c r="AA28" s="120">
        <v>15.39</v>
      </c>
      <c r="AB28" s="120">
        <v>16.49</v>
      </c>
      <c r="AC28" s="120">
        <v>13.76</v>
      </c>
      <c r="AD28" s="120">
        <v>16.14</v>
      </c>
      <c r="AE28" s="120">
        <v>17.49</v>
      </c>
      <c r="AF28" s="120">
        <v>15.49</v>
      </c>
      <c r="AG28" s="68"/>
    </row>
    <row r="29" spans="1:33" ht="23.25">
      <c r="A29" s="165" t="s">
        <v>28</v>
      </c>
      <c r="B29" s="175">
        <v>-0.4</v>
      </c>
      <c r="C29" s="175">
        <v>-0.38</v>
      </c>
      <c r="D29" s="175">
        <v>-0.4</v>
      </c>
      <c r="E29" s="175">
        <v>-0.4</v>
      </c>
      <c r="F29" s="175">
        <v>-0.36</v>
      </c>
      <c r="G29" s="175">
        <v>-0.4</v>
      </c>
      <c r="H29" s="175">
        <v>0</v>
      </c>
      <c r="I29" s="175">
        <v>-0.29</v>
      </c>
      <c r="J29" s="175">
        <v>-0.41</v>
      </c>
      <c r="K29" s="175">
        <v>-0.39</v>
      </c>
      <c r="L29" s="175">
        <v>-0.36</v>
      </c>
      <c r="M29" s="175">
        <v>-0.4</v>
      </c>
      <c r="N29" s="175">
        <v>-0.4</v>
      </c>
      <c r="O29" s="175">
        <v>-0.4</v>
      </c>
      <c r="P29" s="175">
        <v>-0.41</v>
      </c>
      <c r="Q29" s="175">
        <v>-0.4</v>
      </c>
      <c r="R29" s="175">
        <v>-0.39</v>
      </c>
      <c r="S29" s="175">
        <v>-0.4</v>
      </c>
      <c r="T29" s="175">
        <v>-0.4</v>
      </c>
      <c r="U29" s="175">
        <v>-0.31</v>
      </c>
      <c r="V29" s="175">
        <v>-0.49</v>
      </c>
      <c r="W29" s="175">
        <v>-0.4</v>
      </c>
      <c r="X29" s="175">
        <v>-0.41</v>
      </c>
      <c r="Y29" s="175">
        <v>-0.38</v>
      </c>
      <c r="Z29" s="175">
        <v>-0.41</v>
      </c>
      <c r="AA29" s="175">
        <v>-0.4</v>
      </c>
      <c r="AB29" s="175">
        <v>-0.41</v>
      </c>
      <c r="AC29" s="175">
        <v>-0.4</v>
      </c>
      <c r="AD29" s="175">
        <v>-0.41</v>
      </c>
      <c r="AE29" s="175">
        <v>-0.07</v>
      </c>
      <c r="AF29" s="175">
        <v>-0.19</v>
      </c>
      <c r="AG29" s="68"/>
    </row>
    <row r="30" spans="1:33" ht="23.25">
      <c r="A30" s="153" t="s">
        <v>10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84">
        <v>0</v>
      </c>
    </row>
    <row r="31" spans="1:33" ht="23.25">
      <c r="A31" s="153" t="s">
        <v>25</v>
      </c>
      <c r="B31" s="154">
        <v>48</v>
      </c>
      <c r="C31" s="154">
        <v>47</v>
      </c>
      <c r="D31" s="154">
        <v>42</v>
      </c>
      <c r="E31" s="154">
        <v>50</v>
      </c>
      <c r="F31" s="154">
        <v>47</v>
      </c>
      <c r="G31" s="154">
        <v>54</v>
      </c>
      <c r="H31" s="154">
        <v>47</v>
      </c>
      <c r="I31" s="154">
        <v>44</v>
      </c>
      <c r="J31" s="154">
        <v>46</v>
      </c>
      <c r="K31" s="154">
        <v>45</v>
      </c>
      <c r="L31" s="154">
        <v>49</v>
      </c>
      <c r="M31" s="154">
        <v>44</v>
      </c>
      <c r="N31" s="154">
        <v>55</v>
      </c>
      <c r="O31" s="154">
        <v>44</v>
      </c>
      <c r="P31" s="154">
        <v>43</v>
      </c>
      <c r="Q31" s="154">
        <v>42</v>
      </c>
      <c r="R31" s="154">
        <v>44</v>
      </c>
      <c r="S31" s="154">
        <v>53</v>
      </c>
      <c r="T31" s="154">
        <v>49</v>
      </c>
      <c r="U31" s="154">
        <v>49</v>
      </c>
      <c r="V31" s="154">
        <v>50</v>
      </c>
      <c r="W31" s="154">
        <v>44</v>
      </c>
      <c r="X31" s="154">
        <v>44</v>
      </c>
      <c r="Y31" s="154">
        <v>46</v>
      </c>
      <c r="Z31" s="154">
        <v>47</v>
      </c>
      <c r="AA31" s="154">
        <v>47</v>
      </c>
      <c r="AB31" s="154">
        <v>49</v>
      </c>
      <c r="AC31" s="154">
        <v>48</v>
      </c>
      <c r="AD31" s="154">
        <v>45</v>
      </c>
      <c r="AE31" s="154">
        <v>46</v>
      </c>
      <c r="AF31" s="154">
        <v>53</v>
      </c>
      <c r="AG31" s="68"/>
    </row>
    <row r="32" spans="1:33" ht="23.25">
      <c r="A32" s="153" t="s">
        <v>24</v>
      </c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68"/>
    </row>
    <row r="33" spans="1:33" ht="23.25">
      <c r="A33" s="153" t="s">
        <v>26</v>
      </c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68"/>
    </row>
    <row r="34" spans="1:33" ht="23.25">
      <c r="A34" s="153" t="s">
        <v>27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68"/>
    </row>
    <row r="35" spans="1:33" ht="23.25">
      <c r="A35" s="153" t="s">
        <v>18</v>
      </c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68"/>
    </row>
    <row r="36" spans="1:33" ht="23.25">
      <c r="A36" s="153" t="s">
        <v>5</v>
      </c>
      <c r="B36" s="104">
        <v>0.6</v>
      </c>
      <c r="C36" s="104">
        <v>0.6</v>
      </c>
      <c r="D36" s="104">
        <v>0.6</v>
      </c>
      <c r="E36" s="104">
        <v>0.6</v>
      </c>
      <c r="F36" s="104">
        <v>0.6</v>
      </c>
      <c r="G36" s="104">
        <v>0.6</v>
      </c>
      <c r="H36" s="104">
        <v>0.6</v>
      </c>
      <c r="I36" s="104">
        <v>0.6</v>
      </c>
      <c r="J36" s="104">
        <v>0.6</v>
      </c>
      <c r="K36" s="104">
        <v>0.6</v>
      </c>
      <c r="L36" s="104">
        <v>0.6</v>
      </c>
      <c r="M36" s="104">
        <v>0.6</v>
      </c>
      <c r="N36" s="104">
        <v>0.4</v>
      </c>
      <c r="O36" s="104">
        <v>0.4</v>
      </c>
      <c r="P36" s="104">
        <v>0.4</v>
      </c>
      <c r="Q36" s="104">
        <v>0.4</v>
      </c>
      <c r="R36" s="104">
        <v>0.4</v>
      </c>
      <c r="S36" s="104">
        <v>0.4</v>
      </c>
      <c r="T36" s="104">
        <v>0.4</v>
      </c>
      <c r="U36" s="104">
        <v>0.4</v>
      </c>
      <c r="V36" s="104">
        <v>0.4</v>
      </c>
      <c r="W36" s="104">
        <v>0.4</v>
      </c>
      <c r="X36" s="104">
        <v>0.4</v>
      </c>
      <c r="Y36" s="104">
        <v>0.4</v>
      </c>
      <c r="Z36" s="104">
        <v>0.4</v>
      </c>
      <c r="AA36" s="104">
        <v>0.4</v>
      </c>
      <c r="AB36" s="104">
        <v>0.4</v>
      </c>
      <c r="AC36" s="104">
        <v>0.4</v>
      </c>
      <c r="AD36" s="104">
        <v>0.4</v>
      </c>
      <c r="AE36" s="104">
        <v>0.4</v>
      </c>
      <c r="AF36" s="104">
        <v>0.4</v>
      </c>
      <c r="AG36" s="68"/>
    </row>
    <row r="37" spans="1:33" ht="23.25">
      <c r="A37" s="153" t="s">
        <v>11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68"/>
    </row>
    <row r="38" spans="1:33" ht="23.25">
      <c r="A38" s="153" t="s">
        <v>7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68"/>
    </row>
    <row r="39" spans="1:33" ht="23.25">
      <c r="A39" s="153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 t="s">
        <v>30</v>
      </c>
    </row>
    <row r="40" spans="1:36" ht="23.25">
      <c r="A40" s="153"/>
      <c r="B40" s="68">
        <f>SUM(B28,B35,B36,B37,B38,B29)</f>
        <v>14.83</v>
      </c>
      <c r="C40" s="68">
        <f aca="true" t="shared" si="3" ref="C40:AF40">SUM(C28,C35,C36,C37,C38,C29)</f>
        <v>14.28</v>
      </c>
      <c r="D40" s="68">
        <f t="shared" si="3"/>
        <v>14.79</v>
      </c>
      <c r="E40" s="68">
        <f t="shared" si="3"/>
        <v>14.44</v>
      </c>
      <c r="F40" s="68">
        <f t="shared" si="3"/>
        <v>14.51</v>
      </c>
      <c r="G40" s="68">
        <f t="shared" si="3"/>
        <v>13.879999999999999</v>
      </c>
      <c r="H40" s="68">
        <f t="shared" si="3"/>
        <v>15.299999999999999</v>
      </c>
      <c r="I40" s="68">
        <f t="shared" si="3"/>
        <v>13.870000000000001</v>
      </c>
      <c r="J40" s="68">
        <f t="shared" si="3"/>
        <v>14.57</v>
      </c>
      <c r="K40" s="68">
        <f t="shared" si="3"/>
        <v>14.79</v>
      </c>
      <c r="L40" s="68">
        <f t="shared" si="3"/>
        <v>14.66</v>
      </c>
      <c r="M40" s="68">
        <f t="shared" si="3"/>
        <v>12.649999999999999</v>
      </c>
      <c r="N40" s="68">
        <f t="shared" si="3"/>
        <v>13.74</v>
      </c>
      <c r="O40" s="68">
        <f t="shared" si="3"/>
        <v>15.54</v>
      </c>
      <c r="P40" s="68">
        <f t="shared" si="3"/>
        <v>14.35</v>
      </c>
      <c r="Q40" s="68">
        <f t="shared" si="3"/>
        <v>14.6</v>
      </c>
      <c r="R40" s="68">
        <f t="shared" si="3"/>
        <v>14.32</v>
      </c>
      <c r="S40" s="68">
        <f t="shared" si="3"/>
        <v>13.75</v>
      </c>
      <c r="T40" s="68">
        <f t="shared" si="3"/>
        <v>14.75</v>
      </c>
      <c r="U40" s="68">
        <f t="shared" si="3"/>
        <v>14.32</v>
      </c>
      <c r="V40" s="68">
        <f t="shared" si="3"/>
        <v>15.49</v>
      </c>
      <c r="W40" s="68">
        <f t="shared" si="3"/>
        <v>15.52</v>
      </c>
      <c r="X40" s="68">
        <f t="shared" si="3"/>
        <v>16.02</v>
      </c>
      <c r="Y40" s="68">
        <f t="shared" si="3"/>
        <v>16.169999999999998</v>
      </c>
      <c r="Z40" s="68">
        <f t="shared" si="3"/>
        <v>15.32</v>
      </c>
      <c r="AA40" s="68">
        <f t="shared" si="3"/>
        <v>15.39</v>
      </c>
      <c r="AB40" s="68">
        <f t="shared" si="3"/>
        <v>16.479999999999997</v>
      </c>
      <c r="AC40" s="68">
        <f t="shared" si="3"/>
        <v>13.76</v>
      </c>
      <c r="AD40" s="68">
        <f t="shared" si="3"/>
        <v>16.13</v>
      </c>
      <c r="AE40" s="68">
        <f t="shared" si="3"/>
        <v>17.819999999999997</v>
      </c>
      <c r="AF40" s="68">
        <f t="shared" si="3"/>
        <v>15.700000000000001</v>
      </c>
      <c r="AG40" s="68">
        <f>SUM(B40:AF40)/31</f>
        <v>14.894838709677417</v>
      </c>
      <c r="AI40" s="172"/>
      <c r="AJ40" s="173"/>
    </row>
    <row r="41" spans="1:36" ht="23.25">
      <c r="A41" s="152" t="s">
        <v>12</v>
      </c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I41" s="172"/>
      <c r="AJ41" s="166"/>
    </row>
    <row r="42" spans="1:36" ht="23.25">
      <c r="A42" s="152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I42" s="172"/>
      <c r="AJ42" s="166"/>
    </row>
    <row r="43" spans="1:36" ht="23.25">
      <c r="A43" s="153" t="s">
        <v>13</v>
      </c>
      <c r="B43" s="120">
        <v>2.8</v>
      </c>
      <c r="C43" s="120">
        <v>2.6</v>
      </c>
      <c r="D43" s="120">
        <v>2.6</v>
      </c>
      <c r="E43" s="120">
        <v>2.9</v>
      </c>
      <c r="F43" s="120">
        <v>2.9</v>
      </c>
      <c r="G43" s="120">
        <v>2.3</v>
      </c>
      <c r="H43" s="120">
        <v>2.6</v>
      </c>
      <c r="I43" s="120">
        <v>2.3</v>
      </c>
      <c r="J43" s="120">
        <v>2.2</v>
      </c>
      <c r="K43" s="120">
        <v>2.5</v>
      </c>
      <c r="L43" s="120">
        <v>2.1</v>
      </c>
      <c r="M43" s="120">
        <v>3.1</v>
      </c>
      <c r="N43" s="120">
        <v>1.9</v>
      </c>
      <c r="O43" s="120">
        <v>3</v>
      </c>
      <c r="P43" s="120">
        <v>0</v>
      </c>
      <c r="Q43" s="120">
        <v>2.8</v>
      </c>
      <c r="R43" s="120">
        <v>2.8</v>
      </c>
      <c r="S43" s="120">
        <v>1.9</v>
      </c>
      <c r="T43" s="120">
        <v>3</v>
      </c>
      <c r="U43" s="120">
        <v>2.7</v>
      </c>
      <c r="V43" s="120">
        <v>1.8</v>
      </c>
      <c r="W43" s="120">
        <v>2.7</v>
      </c>
      <c r="X43" s="120">
        <v>2.7</v>
      </c>
      <c r="Y43" s="120">
        <v>2.5</v>
      </c>
      <c r="Z43" s="120">
        <v>2.5</v>
      </c>
      <c r="AA43" s="120">
        <v>2.7</v>
      </c>
      <c r="AB43" s="120">
        <v>0</v>
      </c>
      <c r="AC43" s="120">
        <v>2.1</v>
      </c>
      <c r="AD43" s="120">
        <v>2.3</v>
      </c>
      <c r="AE43" s="120">
        <v>2.5</v>
      </c>
      <c r="AF43" s="120">
        <v>2</v>
      </c>
      <c r="AG43" s="68"/>
      <c r="AI43" s="172"/>
      <c r="AJ43" s="166"/>
    </row>
    <row r="44" spans="1:36" ht="23.25">
      <c r="A44" s="153" t="s">
        <v>32</v>
      </c>
      <c r="B44" s="120">
        <v>0</v>
      </c>
      <c r="C44" s="120">
        <v>0</v>
      </c>
      <c r="D44" s="120">
        <v>0</v>
      </c>
      <c r="E44" s="120">
        <v>0</v>
      </c>
      <c r="F44" s="120">
        <v>0</v>
      </c>
      <c r="G44" s="120">
        <v>0</v>
      </c>
      <c r="H44" s="120">
        <v>0</v>
      </c>
      <c r="I44" s="167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2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0">
        <v>0</v>
      </c>
      <c r="X44" s="120">
        <v>0</v>
      </c>
      <c r="Y44" s="120">
        <v>0</v>
      </c>
      <c r="Z44" s="120">
        <v>0</v>
      </c>
      <c r="AA44" s="120">
        <v>0</v>
      </c>
      <c r="AB44" s="120">
        <v>2.9</v>
      </c>
      <c r="AC44" s="120">
        <v>0</v>
      </c>
      <c r="AD44" s="120">
        <v>0</v>
      </c>
      <c r="AE44" s="120">
        <v>0</v>
      </c>
      <c r="AF44" s="120">
        <v>0</v>
      </c>
      <c r="AG44" s="68">
        <f>SUM(B44:AF44)</f>
        <v>4.9</v>
      </c>
      <c r="AI44" s="172"/>
      <c r="AJ44" s="166"/>
    </row>
    <row r="45" spans="1:36" ht="23.25">
      <c r="A45" s="153" t="s">
        <v>4</v>
      </c>
      <c r="B45" s="120">
        <v>1.4</v>
      </c>
      <c r="C45" s="120">
        <v>1.4</v>
      </c>
      <c r="D45" s="120">
        <v>1.4</v>
      </c>
      <c r="E45" s="120">
        <v>1.4</v>
      </c>
      <c r="F45" s="120">
        <v>1.4</v>
      </c>
      <c r="G45" s="120">
        <v>1.4</v>
      </c>
      <c r="H45" s="120">
        <v>1.4</v>
      </c>
      <c r="I45" s="120">
        <v>1.4</v>
      </c>
      <c r="J45" s="120">
        <v>1.4</v>
      </c>
      <c r="K45" s="120">
        <v>1.4</v>
      </c>
      <c r="L45" s="120">
        <v>1.4</v>
      </c>
      <c r="M45" s="120">
        <v>1.4</v>
      </c>
      <c r="N45" s="120">
        <v>1.2</v>
      </c>
      <c r="O45" s="120">
        <v>1.2</v>
      </c>
      <c r="P45" s="120">
        <v>1.2</v>
      </c>
      <c r="Q45" s="120">
        <v>1.1</v>
      </c>
      <c r="R45" s="120">
        <v>1.2</v>
      </c>
      <c r="S45" s="120">
        <v>1.2</v>
      </c>
      <c r="T45" s="120">
        <v>1.2</v>
      </c>
      <c r="U45" s="120">
        <v>1.2</v>
      </c>
      <c r="V45" s="120">
        <v>1.2</v>
      </c>
      <c r="W45" s="120">
        <v>1.2</v>
      </c>
      <c r="X45" s="120">
        <v>1.1</v>
      </c>
      <c r="Y45" s="120">
        <v>1.2</v>
      </c>
      <c r="Z45" s="120">
        <v>1.1</v>
      </c>
      <c r="AA45" s="120">
        <v>1.1</v>
      </c>
      <c r="AB45" s="120">
        <v>1.1</v>
      </c>
      <c r="AC45" s="120">
        <v>1.1</v>
      </c>
      <c r="AD45" s="120">
        <v>1.2</v>
      </c>
      <c r="AE45" s="120">
        <v>1.2</v>
      </c>
      <c r="AF45" s="120">
        <v>1.2</v>
      </c>
      <c r="AG45" s="68"/>
      <c r="AI45" s="172"/>
      <c r="AJ45" s="166"/>
    </row>
    <row r="46" spans="1:36" ht="23.25">
      <c r="A46" s="153"/>
      <c r="B46" s="120"/>
      <c r="C46" s="120"/>
      <c r="D46" s="120"/>
      <c r="E46" s="120"/>
      <c r="F46" s="120"/>
      <c r="G46" s="120"/>
      <c r="H46" s="120"/>
      <c r="I46" s="167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68"/>
      <c r="AI46" s="172"/>
      <c r="AJ46" s="166"/>
    </row>
    <row r="47" spans="1:33" ht="23.25">
      <c r="A47" s="153" t="s">
        <v>14</v>
      </c>
      <c r="B47" s="120">
        <v>0</v>
      </c>
      <c r="C47" s="120">
        <v>0</v>
      </c>
      <c r="D47" s="120">
        <v>0</v>
      </c>
      <c r="E47" s="120">
        <v>0</v>
      </c>
      <c r="F47" s="120">
        <v>0</v>
      </c>
      <c r="G47" s="120">
        <v>0</v>
      </c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0">
        <v>0</v>
      </c>
      <c r="X47" s="120">
        <v>0</v>
      </c>
      <c r="Y47" s="120">
        <v>0</v>
      </c>
      <c r="Z47" s="120">
        <v>0</v>
      </c>
      <c r="AA47" s="120">
        <v>0</v>
      </c>
      <c r="AB47" s="120">
        <v>0</v>
      </c>
      <c r="AC47" s="120">
        <v>0</v>
      </c>
      <c r="AD47" s="120">
        <v>0</v>
      </c>
      <c r="AE47" s="120">
        <v>0</v>
      </c>
      <c r="AF47" s="120">
        <v>0</v>
      </c>
      <c r="AG47" s="68"/>
    </row>
    <row r="48" spans="1:33" ht="23.25">
      <c r="A48" s="153"/>
      <c r="B48" s="166"/>
      <c r="C48" s="166"/>
      <c r="D48" s="166"/>
      <c r="E48" s="166"/>
      <c r="F48" s="166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68"/>
    </row>
    <row r="49" spans="1:33" ht="23.25">
      <c r="A49" s="153" t="s">
        <v>11</v>
      </c>
      <c r="B49" s="120">
        <v>0</v>
      </c>
      <c r="C49" s="120">
        <v>0</v>
      </c>
      <c r="D49" s="120">
        <v>0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20">
        <v>0</v>
      </c>
      <c r="X49" s="120">
        <v>0</v>
      </c>
      <c r="Y49" s="120">
        <v>0</v>
      </c>
      <c r="Z49" s="120">
        <v>0</v>
      </c>
      <c r="AA49" s="120">
        <v>0</v>
      </c>
      <c r="AB49" s="120">
        <v>0</v>
      </c>
      <c r="AC49" s="120">
        <v>0</v>
      </c>
      <c r="AD49" s="120">
        <v>0</v>
      </c>
      <c r="AE49" s="120">
        <v>0</v>
      </c>
      <c r="AF49" s="120">
        <v>0</v>
      </c>
      <c r="AG49" s="68"/>
    </row>
    <row r="50" spans="1:33" ht="23.25">
      <c r="A50" s="153"/>
      <c r="B50" s="156"/>
      <c r="C50" s="156"/>
      <c r="D50" s="68"/>
      <c r="E50" s="68"/>
      <c r="F50" s="68"/>
      <c r="G50" s="68"/>
      <c r="H50" s="156"/>
      <c r="I50" s="156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 t="s">
        <v>30</v>
      </c>
    </row>
    <row r="51" spans="1:33" ht="23.25">
      <c r="A51" s="153"/>
      <c r="B51" s="68">
        <f>SUM(B43:B49)</f>
        <v>4.199999999999999</v>
      </c>
      <c r="C51" s="68">
        <f aca="true" t="shared" si="4" ref="C51:AF51">SUM(C43:C49)</f>
        <v>4</v>
      </c>
      <c r="D51" s="68">
        <f t="shared" si="4"/>
        <v>4</v>
      </c>
      <c r="E51" s="68">
        <f t="shared" si="4"/>
        <v>4.3</v>
      </c>
      <c r="F51" s="68">
        <f t="shared" si="4"/>
        <v>4.3</v>
      </c>
      <c r="G51" s="68">
        <f t="shared" si="4"/>
        <v>3.6999999999999997</v>
      </c>
      <c r="H51" s="68">
        <f t="shared" si="4"/>
        <v>4</v>
      </c>
      <c r="I51" s="68">
        <f t="shared" si="4"/>
        <v>3.6999999999999997</v>
      </c>
      <c r="J51" s="68">
        <f t="shared" si="4"/>
        <v>3.6</v>
      </c>
      <c r="K51" s="68">
        <f t="shared" si="4"/>
        <v>3.9</v>
      </c>
      <c r="L51" s="68">
        <f t="shared" si="4"/>
        <v>3.5</v>
      </c>
      <c r="M51" s="68">
        <f t="shared" si="4"/>
        <v>4.5</v>
      </c>
      <c r="N51" s="68">
        <f t="shared" si="4"/>
        <v>3.0999999999999996</v>
      </c>
      <c r="O51" s="68">
        <f t="shared" si="4"/>
        <v>4.2</v>
      </c>
      <c r="P51" s="68">
        <f t="shared" si="4"/>
        <v>3.2</v>
      </c>
      <c r="Q51" s="68">
        <f t="shared" si="4"/>
        <v>3.9</v>
      </c>
      <c r="R51" s="68">
        <f t="shared" si="4"/>
        <v>4</v>
      </c>
      <c r="S51" s="68">
        <f t="shared" si="4"/>
        <v>3.0999999999999996</v>
      </c>
      <c r="T51" s="68">
        <f t="shared" si="4"/>
        <v>4.2</v>
      </c>
      <c r="U51" s="68">
        <f t="shared" si="4"/>
        <v>3.9000000000000004</v>
      </c>
      <c r="V51" s="68">
        <f t="shared" si="4"/>
        <v>3</v>
      </c>
      <c r="W51" s="68">
        <f t="shared" si="4"/>
        <v>3.9000000000000004</v>
      </c>
      <c r="X51" s="68">
        <f t="shared" si="4"/>
        <v>3.8000000000000003</v>
      </c>
      <c r="Y51" s="68">
        <f t="shared" si="4"/>
        <v>3.7</v>
      </c>
      <c r="Z51" s="68">
        <f t="shared" si="4"/>
        <v>3.6</v>
      </c>
      <c r="AA51" s="68">
        <f t="shared" si="4"/>
        <v>3.8000000000000003</v>
      </c>
      <c r="AB51" s="68">
        <f t="shared" si="4"/>
        <v>4</v>
      </c>
      <c r="AC51" s="68">
        <f t="shared" si="4"/>
        <v>3.2</v>
      </c>
      <c r="AD51" s="68">
        <f t="shared" si="4"/>
        <v>3.5</v>
      </c>
      <c r="AE51" s="68">
        <f t="shared" si="4"/>
        <v>3.7</v>
      </c>
      <c r="AF51" s="68">
        <f t="shared" si="4"/>
        <v>3.2</v>
      </c>
      <c r="AG51" s="68">
        <f>SUM(B51:AF51)/31</f>
        <v>3.7645161290322586</v>
      </c>
    </row>
    <row r="52" spans="1:33" ht="23.25">
      <c r="A52" s="152" t="s">
        <v>15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</row>
    <row r="53" spans="1:33" ht="23.25">
      <c r="A53" s="153"/>
      <c r="B53" s="68"/>
      <c r="C53" s="68"/>
      <c r="D53" s="68"/>
      <c r="E53" s="68"/>
      <c r="F53" s="104"/>
      <c r="G53" s="104"/>
      <c r="H53" s="104"/>
      <c r="I53" s="104"/>
      <c r="J53" s="104"/>
      <c r="K53" s="104"/>
      <c r="L53" s="104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 t="s">
        <v>30</v>
      </c>
    </row>
    <row r="54" spans="1:33" ht="23.25">
      <c r="A54" s="153" t="s">
        <v>4</v>
      </c>
      <c r="B54" s="168">
        <v>0.4026</v>
      </c>
      <c r="C54" s="168">
        <v>0.3579</v>
      </c>
      <c r="D54" s="168">
        <v>0.3389</v>
      </c>
      <c r="E54" s="168">
        <v>0.4652</v>
      </c>
      <c r="F54" s="168">
        <v>0.4793</v>
      </c>
      <c r="G54" s="168">
        <v>0.4883</v>
      </c>
      <c r="H54" s="168">
        <v>0.4895</v>
      </c>
      <c r="I54" s="168">
        <v>0.4688</v>
      </c>
      <c r="J54" s="168">
        <v>0.3793</v>
      </c>
      <c r="K54" s="168">
        <v>0.4216</v>
      </c>
      <c r="L54" s="168">
        <v>0.4927</v>
      </c>
      <c r="M54" s="168">
        <v>0.5515</v>
      </c>
      <c r="N54" s="168">
        <v>0.5441</v>
      </c>
      <c r="O54" s="168">
        <v>0.5346</v>
      </c>
      <c r="P54" s="168">
        <v>0.4728</v>
      </c>
      <c r="Q54" s="168">
        <v>0.4137</v>
      </c>
      <c r="R54" s="168">
        <v>0.4565</v>
      </c>
      <c r="S54" s="168">
        <v>0.4565</v>
      </c>
      <c r="T54" s="168">
        <v>0.4565</v>
      </c>
      <c r="U54" s="168">
        <v>0.4565</v>
      </c>
      <c r="V54" s="168">
        <v>0.4565</v>
      </c>
      <c r="W54" s="168">
        <v>0.4565</v>
      </c>
      <c r="X54" s="168">
        <v>0.4565</v>
      </c>
      <c r="Y54" s="168">
        <v>0.4565</v>
      </c>
      <c r="Z54" s="168">
        <v>0.4565</v>
      </c>
      <c r="AA54" s="168">
        <v>0.4565</v>
      </c>
      <c r="AB54" s="168">
        <v>0.4565</v>
      </c>
      <c r="AC54" s="168">
        <v>0.4565</v>
      </c>
      <c r="AD54" s="168">
        <v>0.4565</v>
      </c>
      <c r="AE54" s="168">
        <v>0.4565</v>
      </c>
      <c r="AF54" s="168">
        <v>0.4565</v>
      </c>
      <c r="AG54" s="68">
        <f>SUM(B54:AF54)/31</f>
        <v>0.45639677419354846</v>
      </c>
    </row>
    <row r="55" spans="1:33" ht="23.25">
      <c r="A55" s="153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</row>
    <row r="56" spans="1:33" ht="23.25">
      <c r="A56" s="153" t="s">
        <v>16</v>
      </c>
      <c r="B56" s="68">
        <f aca="true" t="shared" si="5" ref="B56:AF56">SUM(B12+B25+B40+B51+B54)</f>
        <v>50.502599999999994</v>
      </c>
      <c r="C56" s="68">
        <f t="shared" si="5"/>
        <v>51.2379</v>
      </c>
      <c r="D56" s="68">
        <f t="shared" si="5"/>
        <v>52.468900000000005</v>
      </c>
      <c r="E56" s="68">
        <f t="shared" si="5"/>
        <v>53.6252</v>
      </c>
      <c r="F56" s="68">
        <f t="shared" si="5"/>
        <v>55.7693</v>
      </c>
      <c r="G56" s="68">
        <f t="shared" si="5"/>
        <v>55.2883</v>
      </c>
      <c r="H56" s="68">
        <f t="shared" si="5"/>
        <v>54.259499999999996</v>
      </c>
      <c r="I56" s="68">
        <f t="shared" si="5"/>
        <v>53.03880000000001</v>
      </c>
      <c r="J56" s="68">
        <f t="shared" si="5"/>
        <v>52.2893</v>
      </c>
      <c r="K56" s="68">
        <f t="shared" si="5"/>
        <v>53.13159999999999</v>
      </c>
      <c r="L56" s="68">
        <f t="shared" si="5"/>
        <v>54.5227</v>
      </c>
      <c r="M56" s="68">
        <f t="shared" si="5"/>
        <v>52.6215</v>
      </c>
      <c r="N56" s="68">
        <f t="shared" si="5"/>
        <v>49.7441</v>
      </c>
      <c r="O56" s="68">
        <f t="shared" si="5"/>
        <v>55.4646</v>
      </c>
      <c r="P56" s="68">
        <f t="shared" si="5"/>
        <v>49.272800000000004</v>
      </c>
      <c r="Q56" s="68">
        <f t="shared" si="5"/>
        <v>51.5237</v>
      </c>
      <c r="R56" s="68">
        <f t="shared" si="5"/>
        <v>55.4965</v>
      </c>
      <c r="S56" s="68">
        <f t="shared" si="5"/>
        <v>52.176500000000004</v>
      </c>
      <c r="T56" s="68">
        <f t="shared" si="5"/>
        <v>51.8465</v>
      </c>
      <c r="U56" s="68">
        <f t="shared" si="5"/>
        <v>52.616499999999995</v>
      </c>
      <c r="V56" s="68">
        <f t="shared" si="5"/>
        <v>55.2565</v>
      </c>
      <c r="W56" s="68">
        <f t="shared" si="5"/>
        <v>54.186499999999995</v>
      </c>
      <c r="X56" s="68">
        <f t="shared" si="5"/>
        <v>55.116499999999995</v>
      </c>
      <c r="Y56" s="68">
        <f t="shared" si="5"/>
        <v>53.9865</v>
      </c>
      <c r="Z56" s="68">
        <f t="shared" si="5"/>
        <v>56.6365</v>
      </c>
      <c r="AA56" s="68">
        <f t="shared" si="5"/>
        <v>58.3565</v>
      </c>
      <c r="AB56" s="68">
        <f t="shared" si="5"/>
        <v>58.01649999999999</v>
      </c>
      <c r="AC56" s="68">
        <f t="shared" si="5"/>
        <v>57.3365</v>
      </c>
      <c r="AD56" s="68">
        <f t="shared" si="5"/>
        <v>58.146499999999996</v>
      </c>
      <c r="AE56" s="68">
        <f t="shared" si="5"/>
        <v>60.88649999999999</v>
      </c>
      <c r="AF56" s="68">
        <f t="shared" si="5"/>
        <v>57.8365</v>
      </c>
      <c r="AG56" s="68"/>
    </row>
    <row r="57" spans="1:33" ht="23.25">
      <c r="A57" s="153"/>
      <c r="B57" s="68"/>
      <c r="C57" s="149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</row>
    <row r="58" spans="1:33" ht="23.25">
      <c r="A58" s="153" t="s">
        <v>17</v>
      </c>
      <c r="B58" s="68">
        <f>-SUM(B21,B23,B37,B38,B47,B49)</f>
        <v>0</v>
      </c>
      <c r="C58" s="68">
        <f aca="true" t="shared" si="6" ref="C58:AF58">-SUM(C21,C23,C37,C38,C47,C49)</f>
        <v>0</v>
      </c>
      <c r="D58" s="68">
        <f t="shared" si="6"/>
        <v>0</v>
      </c>
      <c r="E58" s="68">
        <f t="shared" si="6"/>
        <v>0</v>
      </c>
      <c r="F58" s="68">
        <f t="shared" si="6"/>
        <v>0</v>
      </c>
      <c r="G58" s="68">
        <f t="shared" si="6"/>
        <v>0</v>
      </c>
      <c r="H58" s="68">
        <f t="shared" si="6"/>
        <v>0</v>
      </c>
      <c r="I58" s="68">
        <f t="shared" si="6"/>
        <v>0</v>
      </c>
      <c r="J58" s="68">
        <f t="shared" si="6"/>
        <v>0</v>
      </c>
      <c r="K58" s="68">
        <f t="shared" si="6"/>
        <v>-0.01</v>
      </c>
      <c r="L58" s="68">
        <f t="shared" si="6"/>
        <v>0</v>
      </c>
      <c r="M58" s="68">
        <f t="shared" si="6"/>
        <v>0</v>
      </c>
      <c r="N58" s="68">
        <f t="shared" si="6"/>
        <v>0</v>
      </c>
      <c r="O58" s="68">
        <f t="shared" si="6"/>
        <v>0</v>
      </c>
      <c r="P58" s="68">
        <f t="shared" si="6"/>
        <v>0</v>
      </c>
      <c r="Q58" s="68">
        <f t="shared" si="6"/>
        <v>0</v>
      </c>
      <c r="R58" s="68">
        <f t="shared" si="6"/>
        <v>0</v>
      </c>
      <c r="S58" s="68">
        <f t="shared" si="6"/>
        <v>0</v>
      </c>
      <c r="T58" s="68">
        <f t="shared" si="6"/>
        <v>0</v>
      </c>
      <c r="U58" s="68">
        <f t="shared" si="6"/>
        <v>0</v>
      </c>
      <c r="V58" s="68">
        <f t="shared" si="6"/>
        <v>0</v>
      </c>
      <c r="W58" s="68">
        <f t="shared" si="6"/>
        <v>0</v>
      </c>
      <c r="X58" s="68">
        <f t="shared" si="6"/>
        <v>0</v>
      </c>
      <c r="Y58" s="68">
        <f t="shared" si="6"/>
        <v>0</v>
      </c>
      <c r="Z58" s="68">
        <f t="shared" si="6"/>
        <v>0</v>
      </c>
      <c r="AA58" s="68">
        <f t="shared" si="6"/>
        <v>0</v>
      </c>
      <c r="AB58" s="68">
        <f t="shared" si="6"/>
        <v>0</v>
      </c>
      <c r="AC58" s="68">
        <f t="shared" si="6"/>
        <v>0</v>
      </c>
      <c r="AD58" s="68">
        <f t="shared" si="6"/>
        <v>0</v>
      </c>
      <c r="AE58" s="68">
        <f t="shared" si="6"/>
        <v>0</v>
      </c>
      <c r="AF58" s="68">
        <f t="shared" si="6"/>
        <v>0</v>
      </c>
      <c r="AG58" s="68"/>
    </row>
    <row r="59" spans="1:33" ht="33.75">
      <c r="A59" s="153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76" t="s">
        <v>30</v>
      </c>
    </row>
    <row r="60" spans="1:33" ht="33.75">
      <c r="A60" s="152" t="s">
        <v>22</v>
      </c>
      <c r="B60" s="68">
        <f aca="true" t="shared" si="7" ref="B60:AF60">SUM(B56:B58)</f>
        <v>50.502599999999994</v>
      </c>
      <c r="C60" s="68">
        <f t="shared" si="7"/>
        <v>51.2379</v>
      </c>
      <c r="D60" s="68">
        <f t="shared" si="7"/>
        <v>52.468900000000005</v>
      </c>
      <c r="E60" s="68">
        <f t="shared" si="7"/>
        <v>53.6252</v>
      </c>
      <c r="F60" s="68">
        <f t="shared" si="7"/>
        <v>55.7693</v>
      </c>
      <c r="G60" s="68">
        <f t="shared" si="7"/>
        <v>55.2883</v>
      </c>
      <c r="H60" s="68">
        <f t="shared" si="7"/>
        <v>54.259499999999996</v>
      </c>
      <c r="I60" s="68">
        <f t="shared" si="7"/>
        <v>53.03880000000001</v>
      </c>
      <c r="J60" s="68">
        <f t="shared" si="7"/>
        <v>52.2893</v>
      </c>
      <c r="K60" s="68">
        <f t="shared" si="7"/>
        <v>53.121599999999994</v>
      </c>
      <c r="L60" s="68">
        <f t="shared" si="7"/>
        <v>54.5227</v>
      </c>
      <c r="M60" s="68">
        <f t="shared" si="7"/>
        <v>52.6215</v>
      </c>
      <c r="N60" s="68">
        <f t="shared" si="7"/>
        <v>49.7441</v>
      </c>
      <c r="O60" s="68">
        <f t="shared" si="7"/>
        <v>55.4646</v>
      </c>
      <c r="P60" s="68">
        <f t="shared" si="7"/>
        <v>49.272800000000004</v>
      </c>
      <c r="Q60" s="68">
        <f t="shared" si="7"/>
        <v>51.5237</v>
      </c>
      <c r="R60" s="68">
        <f t="shared" si="7"/>
        <v>55.4965</v>
      </c>
      <c r="S60" s="68">
        <f t="shared" si="7"/>
        <v>52.176500000000004</v>
      </c>
      <c r="T60" s="68">
        <f t="shared" si="7"/>
        <v>51.8465</v>
      </c>
      <c r="U60" s="68">
        <f t="shared" si="7"/>
        <v>52.616499999999995</v>
      </c>
      <c r="V60" s="68">
        <f t="shared" si="7"/>
        <v>55.2565</v>
      </c>
      <c r="W60" s="68">
        <f t="shared" si="7"/>
        <v>54.186499999999995</v>
      </c>
      <c r="X60" s="68">
        <f t="shared" si="7"/>
        <v>55.116499999999995</v>
      </c>
      <c r="Y60" s="68">
        <f t="shared" si="7"/>
        <v>53.9865</v>
      </c>
      <c r="Z60" s="68">
        <f t="shared" si="7"/>
        <v>56.6365</v>
      </c>
      <c r="AA60" s="68">
        <f t="shared" si="7"/>
        <v>58.3565</v>
      </c>
      <c r="AB60" s="68">
        <f t="shared" si="7"/>
        <v>58.01649999999999</v>
      </c>
      <c r="AC60" s="68">
        <f t="shared" si="7"/>
        <v>57.3365</v>
      </c>
      <c r="AD60" s="68">
        <f t="shared" si="7"/>
        <v>58.146499999999996</v>
      </c>
      <c r="AE60" s="68">
        <f t="shared" si="7"/>
        <v>60.88649999999999</v>
      </c>
      <c r="AF60" s="68">
        <f t="shared" si="7"/>
        <v>57.8365</v>
      </c>
      <c r="AG60" s="76">
        <f>SUM(B60:AF60)/31</f>
        <v>54.278977419354845</v>
      </c>
    </row>
    <row r="61" spans="1:33" ht="20.25">
      <c r="A61" s="152"/>
      <c r="B61" s="35"/>
      <c r="C61" s="157"/>
      <c r="D61" s="157"/>
      <c r="E61" s="157"/>
      <c r="F61" s="157"/>
      <c r="G61" s="157"/>
      <c r="H61" s="165"/>
      <c r="I61" s="169"/>
      <c r="J61" s="169"/>
      <c r="K61" s="169"/>
      <c r="L61" s="169"/>
      <c r="M61" s="169"/>
      <c r="N61" s="169"/>
      <c r="O61" s="169"/>
      <c r="P61" s="169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</row>
    <row r="62" spans="1:33" ht="20.25">
      <c r="A62" s="153" t="s">
        <v>20</v>
      </c>
      <c r="B62" s="153"/>
      <c r="C62" s="153"/>
      <c r="D62" s="153"/>
      <c r="E62" s="153"/>
      <c r="F62" s="153"/>
      <c r="G62" s="153"/>
      <c r="H62" s="153"/>
      <c r="I62" s="171"/>
      <c r="J62" s="171"/>
      <c r="K62" s="171"/>
      <c r="L62" s="171"/>
      <c r="M62" s="171"/>
      <c r="N62" s="171"/>
      <c r="O62" s="171"/>
      <c r="P62" s="171"/>
      <c r="Q62" s="165"/>
      <c r="R62" s="165"/>
      <c r="S62" s="153"/>
      <c r="T62" s="153"/>
      <c r="U62" s="153"/>
      <c r="V62" s="153"/>
      <c r="W62" s="153"/>
      <c r="X62" s="153"/>
      <c r="Y62" s="153"/>
      <c r="Z62" s="171"/>
      <c r="AA62" s="171"/>
      <c r="AB62" s="171"/>
      <c r="AC62" s="171"/>
      <c r="AD62" s="171"/>
      <c r="AE62" s="171"/>
      <c r="AF62" s="171"/>
      <c r="AG62" s="171"/>
    </row>
  </sheetData>
  <sheetProtection/>
  <printOptions/>
  <pageMargins left="0.2" right="0.2" top="0.5" bottom="0.31" header="0.5" footer="0.5"/>
  <pageSetup horizontalDpi="300" verticalDpi="300" orientation="landscape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zoomScale="55" zoomScaleNormal="55" zoomScalePageLayoutView="0" workbookViewId="0" topLeftCell="A1">
      <pane xSplit="1" ySplit="5" topLeftCell="M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I50" sqref="AI50"/>
    </sheetView>
  </sheetViews>
  <sheetFormatPr defaultColWidth="8.88671875" defaultRowHeight="15"/>
  <cols>
    <col min="1" max="1" width="30.77734375" style="0" customWidth="1"/>
    <col min="2" max="2" width="10.10546875" style="0" bestFit="1" customWidth="1"/>
    <col min="3" max="18" width="9.21484375" style="0" bestFit="1" customWidth="1"/>
  </cols>
  <sheetData>
    <row r="1" spans="1:33" ht="20.25">
      <c r="A1" s="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0.25">
      <c r="A2" s="2">
        <v>40337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3.25">
      <c r="A3" s="4" t="s">
        <v>21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4"/>
      <c r="AA3" s="65"/>
      <c r="AB3" s="64"/>
      <c r="AC3" s="64"/>
      <c r="AD3" s="64"/>
      <c r="AE3" s="64"/>
      <c r="AF3" s="64"/>
      <c r="AG3" s="64"/>
    </row>
    <row r="4" spans="1:36" ht="23.25">
      <c r="A4" s="7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3" ht="23.25">
      <c r="A5" s="9"/>
      <c r="B5" s="44">
        <v>1</v>
      </c>
      <c r="C5" s="44">
        <v>2</v>
      </c>
      <c r="D5" s="44">
        <v>3</v>
      </c>
      <c r="E5" s="44">
        <v>4</v>
      </c>
      <c r="F5" s="44">
        <v>5</v>
      </c>
      <c r="G5" s="44">
        <v>6</v>
      </c>
      <c r="H5" s="44">
        <v>7</v>
      </c>
      <c r="I5" s="44">
        <v>8</v>
      </c>
      <c r="J5" s="44">
        <v>9</v>
      </c>
      <c r="K5" s="44">
        <v>10</v>
      </c>
      <c r="L5" s="44">
        <v>11</v>
      </c>
      <c r="M5" s="44">
        <v>12</v>
      </c>
      <c r="N5" s="44">
        <v>13</v>
      </c>
      <c r="O5" s="44">
        <v>14</v>
      </c>
      <c r="P5" s="44">
        <v>15</v>
      </c>
      <c r="Q5" s="45">
        <v>16</v>
      </c>
      <c r="R5" s="45">
        <v>17</v>
      </c>
      <c r="S5" s="46">
        <v>18</v>
      </c>
      <c r="T5" s="46">
        <v>19</v>
      </c>
      <c r="U5" s="46">
        <v>20</v>
      </c>
      <c r="V5" s="46">
        <v>21</v>
      </c>
      <c r="W5" s="46">
        <v>22</v>
      </c>
      <c r="X5" s="46">
        <v>23</v>
      </c>
      <c r="Y5" s="46">
        <v>24</v>
      </c>
      <c r="Z5" s="45">
        <v>25</v>
      </c>
      <c r="AA5" s="45">
        <v>26</v>
      </c>
      <c r="AB5" s="45">
        <v>27</v>
      </c>
      <c r="AC5" s="45">
        <v>28</v>
      </c>
      <c r="AD5" s="45">
        <v>29</v>
      </c>
      <c r="AE5" s="45">
        <v>30</v>
      </c>
      <c r="AF5" s="45"/>
      <c r="AG5" s="45" t="s">
        <v>35</v>
      </c>
    </row>
    <row r="6" spans="1:33" ht="23.25">
      <c r="A6" s="10" t="s">
        <v>0</v>
      </c>
      <c r="B6" s="47"/>
      <c r="C6" s="47"/>
      <c r="D6" s="47"/>
      <c r="E6" s="47"/>
      <c r="F6" s="47"/>
      <c r="G6" s="47"/>
      <c r="H6" s="47"/>
      <c r="I6" s="48"/>
      <c r="J6" s="48"/>
      <c r="K6" s="48"/>
      <c r="L6" s="48"/>
      <c r="M6" s="48"/>
      <c r="N6" s="48"/>
      <c r="O6" s="48"/>
      <c r="P6" s="48"/>
      <c r="Q6" s="49"/>
      <c r="R6" s="49"/>
      <c r="S6" s="43"/>
      <c r="T6" s="43"/>
      <c r="U6" s="43"/>
      <c r="V6" s="43"/>
      <c r="W6" s="43"/>
      <c r="X6" s="43"/>
      <c r="Y6" s="43"/>
      <c r="Z6" s="49"/>
      <c r="AA6" s="49"/>
      <c r="AB6" s="49"/>
      <c r="AC6" s="49"/>
      <c r="AD6" s="49"/>
      <c r="AE6" s="49"/>
      <c r="AF6" s="54"/>
      <c r="AG6" s="54"/>
    </row>
    <row r="7" spans="1:33" ht="23.25">
      <c r="A7" s="9" t="s">
        <v>1</v>
      </c>
      <c r="B7" s="91">
        <v>0</v>
      </c>
      <c r="C7" s="91">
        <v>0</v>
      </c>
      <c r="D7" s="91">
        <v>0</v>
      </c>
      <c r="E7" s="91">
        <v>0</v>
      </c>
      <c r="F7" s="91">
        <v>0</v>
      </c>
      <c r="G7" s="91">
        <v>0</v>
      </c>
      <c r="H7" s="104">
        <v>0</v>
      </c>
      <c r="I7" s="104">
        <v>0</v>
      </c>
      <c r="J7" s="104">
        <v>0</v>
      </c>
      <c r="K7" s="104">
        <v>0</v>
      </c>
      <c r="L7" s="104">
        <v>0</v>
      </c>
      <c r="M7" s="104">
        <v>0</v>
      </c>
      <c r="N7" s="104">
        <v>0</v>
      </c>
      <c r="O7" s="104">
        <v>0</v>
      </c>
      <c r="P7" s="104">
        <v>0</v>
      </c>
      <c r="Q7" s="104">
        <v>0</v>
      </c>
      <c r="R7" s="104">
        <v>0</v>
      </c>
      <c r="S7" s="104">
        <v>0</v>
      </c>
      <c r="T7" s="104">
        <v>0</v>
      </c>
      <c r="U7" s="104">
        <v>0</v>
      </c>
      <c r="V7" s="104">
        <v>0</v>
      </c>
      <c r="W7" s="104">
        <v>0</v>
      </c>
      <c r="X7" s="104">
        <v>0</v>
      </c>
      <c r="Y7" s="104">
        <v>0</v>
      </c>
      <c r="Z7" s="104">
        <v>0</v>
      </c>
      <c r="AA7" s="104">
        <v>0</v>
      </c>
      <c r="AB7" s="104">
        <v>0</v>
      </c>
      <c r="AC7" s="104">
        <v>0</v>
      </c>
      <c r="AD7" s="104">
        <v>0</v>
      </c>
      <c r="AE7" s="104">
        <v>0</v>
      </c>
      <c r="AF7" s="68"/>
      <c r="AG7" s="104"/>
    </row>
    <row r="8" spans="1:33" ht="23.25">
      <c r="A8" s="9" t="s">
        <v>2</v>
      </c>
      <c r="B8" s="104">
        <v>20.4</v>
      </c>
      <c r="C8" s="104">
        <v>20.2</v>
      </c>
      <c r="D8" s="104">
        <v>20.8</v>
      </c>
      <c r="E8" s="104">
        <v>21.3</v>
      </c>
      <c r="F8" s="104">
        <v>19.9</v>
      </c>
      <c r="G8" s="104">
        <v>19.7</v>
      </c>
      <c r="H8" s="104">
        <v>19.8</v>
      </c>
      <c r="I8" s="104">
        <v>19.6</v>
      </c>
      <c r="J8" s="104">
        <v>18.9</v>
      </c>
      <c r="K8" s="104">
        <v>18.9</v>
      </c>
      <c r="L8" s="104">
        <v>19</v>
      </c>
      <c r="M8" s="104">
        <v>19.3</v>
      </c>
      <c r="N8" s="104">
        <v>20</v>
      </c>
      <c r="O8" s="104">
        <v>19.7</v>
      </c>
      <c r="P8" s="104">
        <f>4.53+14.65+0.87</f>
        <v>20.05</v>
      </c>
      <c r="Q8" s="104">
        <v>19</v>
      </c>
      <c r="R8" s="104">
        <f>4.8+15.3+0.9</f>
        <v>21</v>
      </c>
      <c r="S8" s="104">
        <v>19.7</v>
      </c>
      <c r="T8" s="104">
        <v>20.9</v>
      </c>
      <c r="U8" s="104">
        <v>22.2</v>
      </c>
      <c r="V8" s="104">
        <v>20.1</v>
      </c>
      <c r="W8" s="104">
        <v>22.8</v>
      </c>
      <c r="X8" s="104">
        <v>23.1</v>
      </c>
      <c r="Y8" s="104">
        <v>17.7</v>
      </c>
      <c r="Z8" s="104">
        <v>22.8</v>
      </c>
      <c r="AA8" s="104">
        <v>22.8</v>
      </c>
      <c r="AB8" s="104">
        <v>22.8</v>
      </c>
      <c r="AC8" s="104">
        <v>22.8</v>
      </c>
      <c r="AD8" s="104">
        <v>22.8</v>
      </c>
      <c r="AE8" s="104">
        <v>22.8</v>
      </c>
      <c r="AF8" s="68"/>
      <c r="AG8" s="104"/>
    </row>
    <row r="9" spans="1:33" ht="23.25">
      <c r="A9" s="9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ht="23.25">
      <c r="A10" s="9"/>
      <c r="B10" s="68">
        <f>SUM(B7:B8)</f>
        <v>20.4</v>
      </c>
      <c r="C10" s="68">
        <f aca="true" t="shared" si="0" ref="C10:AE10">SUM(C7:C8)</f>
        <v>20.2</v>
      </c>
      <c r="D10" s="68">
        <f t="shared" si="0"/>
        <v>20.8</v>
      </c>
      <c r="E10" s="68">
        <f t="shared" si="0"/>
        <v>21.3</v>
      </c>
      <c r="F10" s="68">
        <f t="shared" si="0"/>
        <v>19.9</v>
      </c>
      <c r="G10" s="68">
        <f t="shared" si="0"/>
        <v>19.7</v>
      </c>
      <c r="H10" s="68">
        <f t="shared" si="0"/>
        <v>19.8</v>
      </c>
      <c r="I10" s="68">
        <f t="shared" si="0"/>
        <v>19.6</v>
      </c>
      <c r="J10" s="68">
        <f t="shared" si="0"/>
        <v>18.9</v>
      </c>
      <c r="K10" s="68">
        <f t="shared" si="0"/>
        <v>18.9</v>
      </c>
      <c r="L10" s="68">
        <f t="shared" si="0"/>
        <v>19</v>
      </c>
      <c r="M10" s="68">
        <f t="shared" si="0"/>
        <v>19.3</v>
      </c>
      <c r="N10" s="68">
        <f t="shared" si="0"/>
        <v>20</v>
      </c>
      <c r="O10" s="68">
        <f t="shared" si="0"/>
        <v>19.7</v>
      </c>
      <c r="P10" s="68">
        <f t="shared" si="0"/>
        <v>20.05</v>
      </c>
      <c r="Q10" s="68">
        <f t="shared" si="0"/>
        <v>19</v>
      </c>
      <c r="R10" s="68">
        <f t="shared" si="0"/>
        <v>21</v>
      </c>
      <c r="S10" s="68">
        <f t="shared" si="0"/>
        <v>19.7</v>
      </c>
      <c r="T10" s="68">
        <f t="shared" si="0"/>
        <v>20.9</v>
      </c>
      <c r="U10" s="68">
        <f t="shared" si="0"/>
        <v>22.2</v>
      </c>
      <c r="V10" s="68">
        <f t="shared" si="0"/>
        <v>20.1</v>
      </c>
      <c r="W10" s="68">
        <f t="shared" si="0"/>
        <v>22.8</v>
      </c>
      <c r="X10" s="68">
        <f t="shared" si="0"/>
        <v>23.1</v>
      </c>
      <c r="Y10" s="68">
        <f t="shared" si="0"/>
        <v>17.7</v>
      </c>
      <c r="Z10" s="68">
        <f t="shared" si="0"/>
        <v>22.8</v>
      </c>
      <c r="AA10" s="68">
        <f t="shared" si="0"/>
        <v>22.8</v>
      </c>
      <c r="AB10" s="68">
        <f t="shared" si="0"/>
        <v>22.8</v>
      </c>
      <c r="AC10" s="68">
        <f t="shared" si="0"/>
        <v>22.8</v>
      </c>
      <c r="AD10" s="68">
        <f t="shared" si="0"/>
        <v>22.8</v>
      </c>
      <c r="AE10" s="68">
        <f t="shared" si="0"/>
        <v>22.8</v>
      </c>
      <c r="AF10" s="104"/>
      <c r="AG10" s="104">
        <f>SUM(B10:AE10)/30</f>
        <v>20.694999999999993</v>
      </c>
    </row>
    <row r="11" spans="1:33" ht="23.25">
      <c r="A11" s="9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ht="23.25">
      <c r="A12" s="10" t="s">
        <v>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23.25">
      <c r="A13" s="9" t="s">
        <v>19</v>
      </c>
      <c r="B13" s="227">
        <v>14.49</v>
      </c>
      <c r="C13" s="228">
        <v>15.68</v>
      </c>
      <c r="D13" s="228">
        <v>15.42</v>
      </c>
      <c r="E13" s="228">
        <v>15.85</v>
      </c>
      <c r="F13" s="228">
        <v>15.79</v>
      </c>
      <c r="G13" s="228">
        <v>16.59</v>
      </c>
      <c r="H13" s="150">
        <v>16.41</v>
      </c>
      <c r="I13" s="150">
        <v>15.660000000000002</v>
      </c>
      <c r="J13" s="150">
        <v>15.17</v>
      </c>
      <c r="K13" s="150">
        <v>16.08</v>
      </c>
      <c r="L13" s="150">
        <v>15.459999999999999</v>
      </c>
      <c r="M13" s="150">
        <v>15.950000000000001</v>
      </c>
      <c r="N13" s="150">
        <v>16.48</v>
      </c>
      <c r="O13" s="150">
        <v>16.49</v>
      </c>
      <c r="P13" s="150">
        <v>16.63</v>
      </c>
      <c r="Q13" s="150">
        <v>16.979999999999997</v>
      </c>
      <c r="R13" s="150">
        <v>16.56</v>
      </c>
      <c r="S13" s="150">
        <v>16.47</v>
      </c>
      <c r="T13" s="150">
        <v>15</v>
      </c>
      <c r="U13" s="150">
        <v>15.35</v>
      </c>
      <c r="V13" s="150">
        <v>17.090000000000003</v>
      </c>
      <c r="W13" s="150">
        <v>18.4</v>
      </c>
      <c r="X13" s="150">
        <v>17.89</v>
      </c>
      <c r="Y13" s="150">
        <v>17.94</v>
      </c>
      <c r="Z13" s="150">
        <v>19.28</v>
      </c>
      <c r="AA13" s="150">
        <v>17.099999999999998</v>
      </c>
      <c r="AB13" s="150">
        <v>15.879999999999999</v>
      </c>
      <c r="AC13" s="150">
        <v>15.35</v>
      </c>
      <c r="AD13" s="150">
        <v>17.82</v>
      </c>
      <c r="AE13" s="150">
        <v>17.13</v>
      </c>
      <c r="AF13" s="104"/>
      <c r="AG13" s="104"/>
    </row>
    <row r="14" spans="1:33" ht="23.25">
      <c r="A14" s="8" t="s">
        <v>28</v>
      </c>
      <c r="B14" s="174">
        <v>0</v>
      </c>
      <c r="C14" s="93">
        <v>0</v>
      </c>
      <c r="D14" s="93">
        <v>0</v>
      </c>
      <c r="E14" s="93">
        <v>0</v>
      </c>
      <c r="F14" s="93">
        <v>0</v>
      </c>
      <c r="G14" s="93">
        <v>0</v>
      </c>
      <c r="H14" s="174">
        <v>-0.98</v>
      </c>
      <c r="I14" s="174">
        <v>-0.76</v>
      </c>
      <c r="J14" s="174">
        <v>-0.76</v>
      </c>
      <c r="K14" s="174">
        <v>-0.8</v>
      </c>
      <c r="L14" s="174">
        <v>-0.76</v>
      </c>
      <c r="M14" s="174">
        <v>-0.83</v>
      </c>
      <c r="N14" s="174">
        <v>-0.68</v>
      </c>
      <c r="O14" s="174">
        <v>-0.73</v>
      </c>
      <c r="P14" s="229">
        <v>-0.76</v>
      </c>
      <c r="Q14" s="229">
        <v>-0.76</v>
      </c>
      <c r="R14" s="229">
        <v>-0.77</v>
      </c>
      <c r="S14" s="229">
        <v>-0.77</v>
      </c>
      <c r="T14" s="229">
        <v>-0.69</v>
      </c>
      <c r="U14" s="229">
        <v>0</v>
      </c>
      <c r="V14" s="229">
        <v>-0.08</v>
      </c>
      <c r="W14" s="229">
        <v>0</v>
      </c>
      <c r="X14" s="229">
        <v>1</v>
      </c>
      <c r="Y14" s="229">
        <v>1.22</v>
      </c>
      <c r="Z14" s="229">
        <v>0</v>
      </c>
      <c r="AA14" s="229">
        <v>0.42</v>
      </c>
      <c r="AB14" s="229">
        <v>-0.39</v>
      </c>
      <c r="AC14" s="229">
        <v>0</v>
      </c>
      <c r="AD14" s="229">
        <v>-0.8</v>
      </c>
      <c r="AE14" s="229">
        <v>-0.78</v>
      </c>
      <c r="AF14" s="177"/>
      <c r="AG14" s="177"/>
    </row>
    <row r="15" spans="1:33" ht="23.25">
      <c r="A15" s="9" t="s">
        <v>5</v>
      </c>
      <c r="B15" s="174">
        <v>3.5</v>
      </c>
      <c r="C15" s="93">
        <v>3.68</v>
      </c>
      <c r="D15" s="93">
        <v>3.74</v>
      </c>
      <c r="E15" s="93">
        <v>3.75</v>
      </c>
      <c r="F15" s="93">
        <v>3.67</v>
      </c>
      <c r="G15" s="93">
        <v>3.74</v>
      </c>
      <c r="H15" s="174">
        <v>3.5</v>
      </c>
      <c r="I15" s="174">
        <v>3.54</v>
      </c>
      <c r="J15" s="174">
        <v>3.5</v>
      </c>
      <c r="K15" s="150">
        <v>2.89</v>
      </c>
      <c r="L15" s="174">
        <v>2.91</v>
      </c>
      <c r="M15" s="174">
        <v>2.96</v>
      </c>
      <c r="N15" s="174">
        <v>2.95</v>
      </c>
      <c r="O15" s="174">
        <v>3.04</v>
      </c>
      <c r="P15" s="174">
        <v>3.06</v>
      </c>
      <c r="Q15" s="174">
        <v>3</v>
      </c>
      <c r="R15" s="174">
        <v>3.01</v>
      </c>
      <c r="S15" s="150">
        <v>3.16</v>
      </c>
      <c r="T15" s="174">
        <v>2.5</v>
      </c>
      <c r="U15" s="174">
        <v>2.84</v>
      </c>
      <c r="V15" s="174">
        <v>3.16</v>
      </c>
      <c r="W15" s="174">
        <v>2.83</v>
      </c>
      <c r="X15" s="174">
        <v>3.76</v>
      </c>
      <c r="Y15" s="174">
        <v>3.9</v>
      </c>
      <c r="Z15" s="174">
        <v>3.7</v>
      </c>
      <c r="AA15" s="174">
        <v>3.71</v>
      </c>
      <c r="AB15" s="174">
        <v>3.71</v>
      </c>
      <c r="AC15" s="174">
        <v>3.72</v>
      </c>
      <c r="AD15" s="174">
        <v>3.46</v>
      </c>
      <c r="AE15" s="174">
        <v>2.8</v>
      </c>
      <c r="AF15" s="177"/>
      <c r="AG15" s="177"/>
    </row>
    <row r="16" spans="1:33" ht="23.25">
      <c r="A16" s="9" t="s">
        <v>6</v>
      </c>
      <c r="B16" s="174">
        <v>0</v>
      </c>
      <c r="C16" s="174">
        <v>0</v>
      </c>
      <c r="D16" s="174">
        <v>0</v>
      </c>
      <c r="E16" s="174">
        <v>0</v>
      </c>
      <c r="F16" s="174">
        <v>0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174">
        <v>0</v>
      </c>
      <c r="M16" s="174">
        <v>0</v>
      </c>
      <c r="N16" s="174">
        <v>0</v>
      </c>
      <c r="O16" s="174">
        <v>0</v>
      </c>
      <c r="P16" s="174">
        <v>0</v>
      </c>
      <c r="Q16" s="174">
        <v>0</v>
      </c>
      <c r="R16" s="174">
        <v>0</v>
      </c>
      <c r="S16" s="174">
        <v>0</v>
      </c>
      <c r="T16" s="174">
        <v>0</v>
      </c>
      <c r="U16" s="174">
        <v>0</v>
      </c>
      <c r="V16" s="174">
        <v>0</v>
      </c>
      <c r="W16" s="174">
        <v>0</v>
      </c>
      <c r="X16" s="174">
        <v>0</v>
      </c>
      <c r="Y16" s="174">
        <v>0</v>
      </c>
      <c r="Z16" s="174">
        <v>0</v>
      </c>
      <c r="AA16" s="174">
        <v>0</v>
      </c>
      <c r="AB16" s="174">
        <v>0</v>
      </c>
      <c r="AC16" s="174">
        <v>0</v>
      </c>
      <c r="AD16" s="174">
        <v>0</v>
      </c>
      <c r="AE16" s="174">
        <v>0</v>
      </c>
      <c r="AF16" s="177"/>
      <c r="AG16" s="177"/>
    </row>
    <row r="17" spans="1:33" ht="23.25">
      <c r="A17" s="9" t="s">
        <v>7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174">
        <v>0</v>
      </c>
      <c r="P17" s="174">
        <v>0</v>
      </c>
      <c r="Q17" s="174">
        <v>0</v>
      </c>
      <c r="R17" s="174">
        <v>0</v>
      </c>
      <c r="S17" s="174">
        <v>0</v>
      </c>
      <c r="T17" s="174">
        <v>0</v>
      </c>
      <c r="U17" s="174">
        <v>0</v>
      </c>
      <c r="V17" s="174">
        <v>0</v>
      </c>
      <c r="W17" s="174">
        <v>0</v>
      </c>
      <c r="X17" s="174">
        <v>0</v>
      </c>
      <c r="Y17" s="174">
        <v>0</v>
      </c>
      <c r="Z17" s="174">
        <v>0</v>
      </c>
      <c r="AA17" s="174">
        <v>0</v>
      </c>
      <c r="AB17" s="174">
        <v>0</v>
      </c>
      <c r="AC17" s="174">
        <v>0</v>
      </c>
      <c r="AD17" s="174">
        <v>0</v>
      </c>
      <c r="AE17" s="174">
        <v>0</v>
      </c>
      <c r="AF17" s="177"/>
      <c r="AG17" s="177"/>
    </row>
    <row r="18" spans="1:33" ht="23.25">
      <c r="A18" s="9"/>
      <c r="B18" s="178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</row>
    <row r="19" spans="1:33" ht="23.25">
      <c r="A19" s="9"/>
      <c r="B19" s="68">
        <f>SUM(B13:B17)</f>
        <v>17.990000000000002</v>
      </c>
      <c r="C19" s="68">
        <f aca="true" t="shared" si="1" ref="C19:AE19">SUM(C13:C17)</f>
        <v>19.36</v>
      </c>
      <c r="D19" s="68">
        <f t="shared" si="1"/>
        <v>19.16</v>
      </c>
      <c r="E19" s="68">
        <f t="shared" si="1"/>
        <v>19.6</v>
      </c>
      <c r="F19" s="68">
        <f t="shared" si="1"/>
        <v>19.46</v>
      </c>
      <c r="G19" s="68">
        <f t="shared" si="1"/>
        <v>20.33</v>
      </c>
      <c r="H19" s="68">
        <f t="shared" si="1"/>
        <v>18.93</v>
      </c>
      <c r="I19" s="68">
        <f t="shared" si="1"/>
        <v>18.44</v>
      </c>
      <c r="J19" s="68">
        <f t="shared" si="1"/>
        <v>17.91</v>
      </c>
      <c r="K19" s="68">
        <f t="shared" si="1"/>
        <v>18.169999999999998</v>
      </c>
      <c r="L19" s="68">
        <f t="shared" si="1"/>
        <v>17.61</v>
      </c>
      <c r="M19" s="68">
        <f t="shared" si="1"/>
        <v>18.080000000000002</v>
      </c>
      <c r="N19" s="68">
        <f t="shared" si="1"/>
        <v>18.75</v>
      </c>
      <c r="O19" s="68">
        <f t="shared" si="1"/>
        <v>18.799999999999997</v>
      </c>
      <c r="P19" s="68">
        <f t="shared" si="1"/>
        <v>18.93</v>
      </c>
      <c r="Q19" s="68">
        <f t="shared" si="1"/>
        <v>19.219999999999995</v>
      </c>
      <c r="R19" s="68">
        <f t="shared" si="1"/>
        <v>18.799999999999997</v>
      </c>
      <c r="S19" s="68">
        <f t="shared" si="1"/>
        <v>18.86</v>
      </c>
      <c r="T19" s="68">
        <f t="shared" si="1"/>
        <v>16.810000000000002</v>
      </c>
      <c r="U19" s="68">
        <f t="shared" si="1"/>
        <v>18.189999999999998</v>
      </c>
      <c r="V19" s="68">
        <f t="shared" si="1"/>
        <v>20.170000000000005</v>
      </c>
      <c r="W19" s="68">
        <f t="shared" si="1"/>
        <v>21.229999999999997</v>
      </c>
      <c r="X19" s="68">
        <f t="shared" si="1"/>
        <v>22.65</v>
      </c>
      <c r="Y19" s="68">
        <f t="shared" si="1"/>
        <v>23.06</v>
      </c>
      <c r="Z19" s="68">
        <f t="shared" si="1"/>
        <v>22.98</v>
      </c>
      <c r="AA19" s="68">
        <f t="shared" si="1"/>
        <v>21.23</v>
      </c>
      <c r="AB19" s="68">
        <f t="shared" si="1"/>
        <v>19.2</v>
      </c>
      <c r="AC19" s="68">
        <f t="shared" si="1"/>
        <v>19.07</v>
      </c>
      <c r="AD19" s="68">
        <f t="shared" si="1"/>
        <v>20.48</v>
      </c>
      <c r="AE19" s="68">
        <f t="shared" si="1"/>
        <v>19.15</v>
      </c>
      <c r="AF19" s="177"/>
      <c r="AG19" s="177">
        <f>SUM(B19:AE19)/30</f>
        <v>19.42066666666667</v>
      </c>
    </row>
    <row r="20" spans="1:33" ht="23.25">
      <c r="A20" s="9"/>
      <c r="B20" s="179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</row>
    <row r="21" spans="1:33" ht="23.25">
      <c r="A21" s="21" t="s">
        <v>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</row>
    <row r="22" spans="1:33" ht="23.25">
      <c r="A22" s="15" t="s">
        <v>9</v>
      </c>
      <c r="B22" s="84">
        <v>15.32</v>
      </c>
      <c r="C22" s="84">
        <v>14.95</v>
      </c>
      <c r="D22" s="84">
        <v>16.06</v>
      </c>
      <c r="E22" s="84">
        <v>15.83</v>
      </c>
      <c r="F22" s="84">
        <v>15.38</v>
      </c>
      <c r="G22" s="84">
        <v>16.98</v>
      </c>
      <c r="H22" s="104">
        <v>17.38</v>
      </c>
      <c r="I22" s="104">
        <v>14.27</v>
      </c>
      <c r="J22" s="104">
        <v>15.68</v>
      </c>
      <c r="K22" s="104">
        <v>14.19</v>
      </c>
      <c r="L22" s="104">
        <v>15.71</v>
      </c>
      <c r="M22" s="104">
        <v>15.62</v>
      </c>
      <c r="N22" s="104">
        <v>16.87</v>
      </c>
      <c r="O22" s="104">
        <v>16.76</v>
      </c>
      <c r="P22" s="104">
        <v>14.95</v>
      </c>
      <c r="Q22" s="104">
        <v>14.92</v>
      </c>
      <c r="R22" s="104">
        <v>15.75</v>
      </c>
      <c r="S22" s="104">
        <v>15.96</v>
      </c>
      <c r="T22" s="104">
        <v>14.98</v>
      </c>
      <c r="U22" s="104">
        <v>15.96</v>
      </c>
      <c r="V22" s="104">
        <v>20.22</v>
      </c>
      <c r="W22" s="104">
        <v>20.69</v>
      </c>
      <c r="X22" s="104">
        <v>15.45</v>
      </c>
      <c r="Y22" s="104">
        <v>18.91</v>
      </c>
      <c r="Z22" s="104">
        <v>16.22</v>
      </c>
      <c r="AA22" s="104">
        <v>17.49</v>
      </c>
      <c r="AB22" s="104">
        <v>17.3</v>
      </c>
      <c r="AC22" s="104">
        <v>17.31</v>
      </c>
      <c r="AD22" s="104">
        <v>18.5</v>
      </c>
      <c r="AE22" s="104">
        <v>18.96</v>
      </c>
      <c r="AF22" s="177"/>
      <c r="AG22" s="177"/>
    </row>
    <row r="23" spans="1:33" ht="23.25">
      <c r="A23" s="23" t="s">
        <v>28</v>
      </c>
      <c r="B23" s="131">
        <v>-0.4</v>
      </c>
      <c r="C23" s="131">
        <v>-0.41</v>
      </c>
      <c r="D23" s="131">
        <v>-0.33</v>
      </c>
      <c r="E23" s="131">
        <v>-0.47</v>
      </c>
      <c r="F23" s="131">
        <v>-0.4</v>
      </c>
      <c r="G23" s="131">
        <v>-0.41</v>
      </c>
      <c r="H23" s="150">
        <v>-0.39</v>
      </c>
      <c r="I23" s="150">
        <v>-0.41</v>
      </c>
      <c r="J23" s="150">
        <v>-0.4</v>
      </c>
      <c r="K23" s="150">
        <v>-0.4</v>
      </c>
      <c r="L23" s="150">
        <v>-0.4</v>
      </c>
      <c r="M23" s="150">
        <v>-0.41</v>
      </c>
      <c r="N23" s="150">
        <v>-0.4</v>
      </c>
      <c r="O23" s="150">
        <v>-0.39</v>
      </c>
      <c r="P23" s="150">
        <v>-0.4</v>
      </c>
      <c r="Q23" s="150">
        <v>-0.41</v>
      </c>
      <c r="R23" s="150">
        <v>-0.4</v>
      </c>
      <c r="S23" s="150">
        <v>-0.41</v>
      </c>
      <c r="T23" s="150">
        <v>-0.4</v>
      </c>
      <c r="U23" s="150">
        <v>-0.41</v>
      </c>
      <c r="V23" s="150">
        <v>-0.18</v>
      </c>
      <c r="W23" s="150">
        <v>-0.19</v>
      </c>
      <c r="X23" s="150">
        <v>-0.4</v>
      </c>
      <c r="Y23" s="150">
        <v>-0.4</v>
      </c>
      <c r="Z23" s="150">
        <v>-0.4</v>
      </c>
      <c r="AA23" s="150">
        <v>-0.41</v>
      </c>
      <c r="AB23" s="150">
        <v>-0.4</v>
      </c>
      <c r="AC23" s="150">
        <v>-0.4</v>
      </c>
      <c r="AD23" s="150">
        <v>-0.41</v>
      </c>
      <c r="AE23" s="150">
        <v>-0.39</v>
      </c>
      <c r="AF23" s="177"/>
      <c r="AG23" s="177"/>
    </row>
    <row r="24" spans="1:33" ht="23.25">
      <c r="A24" s="15" t="s">
        <v>10</v>
      </c>
      <c r="B24" s="131"/>
      <c r="C24" s="131"/>
      <c r="D24" s="131"/>
      <c r="E24" s="131"/>
      <c r="F24" s="131"/>
      <c r="G24" s="131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77"/>
      <c r="AG24" s="177"/>
    </row>
    <row r="25" spans="1:33" ht="23.25">
      <c r="A25" s="15" t="s">
        <v>25</v>
      </c>
      <c r="B25" s="96">
        <v>50</v>
      </c>
      <c r="C25" s="96">
        <v>56</v>
      </c>
      <c r="D25" s="96">
        <v>66</v>
      </c>
      <c r="E25" s="96">
        <v>49</v>
      </c>
      <c r="F25" s="96">
        <v>50</v>
      </c>
      <c r="G25" s="96">
        <v>46</v>
      </c>
      <c r="H25" s="225">
        <v>42</v>
      </c>
      <c r="I25" s="225">
        <v>55</v>
      </c>
      <c r="J25" s="225">
        <v>46</v>
      </c>
      <c r="K25" s="225">
        <v>53</v>
      </c>
      <c r="L25" s="225">
        <v>79</v>
      </c>
      <c r="M25" s="225">
        <v>49</v>
      </c>
      <c r="N25" s="225">
        <v>42</v>
      </c>
      <c r="O25" s="225">
        <v>87</v>
      </c>
      <c r="P25" s="225">
        <v>46</v>
      </c>
      <c r="Q25" s="225">
        <v>53</v>
      </c>
      <c r="R25" s="225">
        <v>60</v>
      </c>
      <c r="S25" s="225">
        <v>48</v>
      </c>
      <c r="T25" s="225">
        <v>48</v>
      </c>
      <c r="U25" s="225">
        <v>47</v>
      </c>
      <c r="V25" s="225">
        <v>40</v>
      </c>
      <c r="W25" s="225">
        <v>45</v>
      </c>
      <c r="X25" s="225">
        <v>47</v>
      </c>
      <c r="Y25" s="225">
        <v>66</v>
      </c>
      <c r="Z25" s="225">
        <v>46</v>
      </c>
      <c r="AA25" s="225">
        <v>46</v>
      </c>
      <c r="AB25" s="225">
        <v>48</v>
      </c>
      <c r="AC25" s="225">
        <v>54</v>
      </c>
      <c r="AD25" s="225">
        <v>43</v>
      </c>
      <c r="AE25" s="225">
        <v>48</v>
      </c>
      <c r="AF25" s="177"/>
      <c r="AG25" s="177"/>
    </row>
    <row r="26" spans="1:33" ht="23.25">
      <c r="A26" s="15" t="s">
        <v>24</v>
      </c>
      <c r="B26" s="95"/>
      <c r="C26" s="95"/>
      <c r="D26" s="95"/>
      <c r="E26" s="95"/>
      <c r="F26" s="95"/>
      <c r="G26" s="95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77"/>
      <c r="AG26" s="177"/>
    </row>
    <row r="27" spans="1:33" ht="23.25">
      <c r="A27" s="15" t="s">
        <v>26</v>
      </c>
      <c r="B27" s="96"/>
      <c r="C27" s="96"/>
      <c r="D27" s="96"/>
      <c r="E27" s="96"/>
      <c r="F27" s="96"/>
      <c r="G27" s="96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77"/>
      <c r="AG27" s="177"/>
    </row>
    <row r="28" spans="1:33" ht="23.25">
      <c r="A28" s="15" t="s">
        <v>27</v>
      </c>
      <c r="B28" s="96"/>
      <c r="C28" s="96"/>
      <c r="D28" s="96"/>
      <c r="E28" s="96"/>
      <c r="F28" s="96"/>
      <c r="G28" s="96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77"/>
      <c r="AG28" s="177"/>
    </row>
    <row r="29" spans="1:33" ht="23.25">
      <c r="A29" s="15" t="s">
        <v>18</v>
      </c>
      <c r="B29" s="96"/>
      <c r="C29" s="96"/>
      <c r="D29" s="96"/>
      <c r="E29" s="96"/>
      <c r="F29" s="96"/>
      <c r="G29" s="96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77"/>
      <c r="AG29" s="177"/>
    </row>
    <row r="30" spans="1:33" ht="23.25">
      <c r="A30" s="15" t="s">
        <v>5</v>
      </c>
      <c r="B30" s="91">
        <v>0.4</v>
      </c>
      <c r="C30" s="91">
        <v>0.4</v>
      </c>
      <c r="D30" s="91">
        <v>0.4</v>
      </c>
      <c r="E30" s="91">
        <v>0.4</v>
      </c>
      <c r="F30" s="91">
        <v>0.4</v>
      </c>
      <c r="G30" s="91">
        <v>0.4</v>
      </c>
      <c r="H30" s="91">
        <v>0.4</v>
      </c>
      <c r="I30" s="91">
        <v>0.4</v>
      </c>
      <c r="J30" s="91">
        <v>0.4</v>
      </c>
      <c r="K30" s="91">
        <v>0.4</v>
      </c>
      <c r="L30" s="91">
        <v>0.4</v>
      </c>
      <c r="M30" s="104">
        <v>0.7</v>
      </c>
      <c r="N30" s="104">
        <v>0.7</v>
      </c>
      <c r="O30" s="104">
        <v>0.7</v>
      </c>
      <c r="P30" s="104">
        <v>0.7</v>
      </c>
      <c r="Q30" s="104">
        <v>0.7</v>
      </c>
      <c r="R30" s="104">
        <v>0.7</v>
      </c>
      <c r="S30" s="104">
        <v>0.7</v>
      </c>
      <c r="T30" s="104">
        <v>0.7</v>
      </c>
      <c r="U30" s="104">
        <v>0.7</v>
      </c>
      <c r="V30" s="104">
        <v>0.7</v>
      </c>
      <c r="W30" s="104">
        <v>0.7</v>
      </c>
      <c r="X30" s="104">
        <v>0.7</v>
      </c>
      <c r="Y30" s="226">
        <v>0.5</v>
      </c>
      <c r="Z30" s="226">
        <v>0.5</v>
      </c>
      <c r="AA30" s="226">
        <v>0.5</v>
      </c>
      <c r="AB30" s="226">
        <v>0.5</v>
      </c>
      <c r="AC30" s="226">
        <v>0.5</v>
      </c>
      <c r="AD30" s="226">
        <v>0.5</v>
      </c>
      <c r="AE30" s="226">
        <v>0.5</v>
      </c>
      <c r="AF30" s="177"/>
      <c r="AG30" s="177"/>
    </row>
    <row r="31" spans="1:33" ht="23.25">
      <c r="A31" s="15" t="s">
        <v>11</v>
      </c>
      <c r="B31" s="180"/>
      <c r="C31" s="180"/>
      <c r="D31" s="180"/>
      <c r="E31" s="180"/>
      <c r="F31" s="180"/>
      <c r="G31" s="180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</row>
    <row r="32" spans="1:33" ht="23.25">
      <c r="A32" s="15" t="s">
        <v>7</v>
      </c>
      <c r="B32" s="180"/>
      <c r="C32" s="180"/>
      <c r="D32" s="180"/>
      <c r="E32" s="180"/>
      <c r="F32" s="180"/>
      <c r="G32" s="180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</row>
    <row r="33" spans="1:33" ht="23.25">
      <c r="A33" s="15"/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</row>
    <row r="34" spans="1:33" ht="23.25">
      <c r="A34" s="9"/>
      <c r="B34" s="68">
        <f>SUM(B22+B23+B24+B29+B30+B31+B32)</f>
        <v>15.32</v>
      </c>
      <c r="C34" s="68">
        <f aca="true" t="shared" si="2" ref="C34:AE34">SUM(C22+C23+C24+C29+C30+C31+C32)</f>
        <v>14.94</v>
      </c>
      <c r="D34" s="68">
        <f t="shared" si="2"/>
        <v>16.13</v>
      </c>
      <c r="E34" s="68">
        <f t="shared" si="2"/>
        <v>15.76</v>
      </c>
      <c r="F34" s="68">
        <f t="shared" si="2"/>
        <v>15.38</v>
      </c>
      <c r="G34" s="68">
        <f t="shared" si="2"/>
        <v>16.97</v>
      </c>
      <c r="H34" s="68">
        <f t="shared" si="2"/>
        <v>17.389999999999997</v>
      </c>
      <c r="I34" s="68">
        <f t="shared" si="2"/>
        <v>14.26</v>
      </c>
      <c r="J34" s="68">
        <f t="shared" si="2"/>
        <v>15.68</v>
      </c>
      <c r="K34" s="68">
        <f t="shared" si="2"/>
        <v>14.19</v>
      </c>
      <c r="L34" s="68">
        <f t="shared" si="2"/>
        <v>15.71</v>
      </c>
      <c r="M34" s="68">
        <f t="shared" si="2"/>
        <v>15.909999999999998</v>
      </c>
      <c r="N34" s="68">
        <f t="shared" si="2"/>
        <v>17.17</v>
      </c>
      <c r="O34" s="68">
        <f t="shared" si="2"/>
        <v>17.07</v>
      </c>
      <c r="P34" s="68">
        <f t="shared" si="2"/>
        <v>15.249999999999998</v>
      </c>
      <c r="Q34" s="68">
        <f t="shared" si="2"/>
        <v>15.209999999999999</v>
      </c>
      <c r="R34" s="68">
        <f t="shared" si="2"/>
        <v>16.05</v>
      </c>
      <c r="S34" s="68">
        <f t="shared" si="2"/>
        <v>16.25</v>
      </c>
      <c r="T34" s="68">
        <f t="shared" si="2"/>
        <v>15.28</v>
      </c>
      <c r="U34" s="68">
        <f t="shared" si="2"/>
        <v>16.25</v>
      </c>
      <c r="V34" s="68">
        <f t="shared" si="2"/>
        <v>20.74</v>
      </c>
      <c r="W34" s="68">
        <f t="shared" si="2"/>
        <v>21.2</v>
      </c>
      <c r="X34" s="68">
        <f t="shared" si="2"/>
        <v>15.749999999999998</v>
      </c>
      <c r="Y34" s="68">
        <f t="shared" si="2"/>
        <v>19.01</v>
      </c>
      <c r="Z34" s="68">
        <f t="shared" si="2"/>
        <v>16.32</v>
      </c>
      <c r="AA34" s="68">
        <f t="shared" si="2"/>
        <v>17.58</v>
      </c>
      <c r="AB34" s="68">
        <f t="shared" si="2"/>
        <v>17.400000000000002</v>
      </c>
      <c r="AC34" s="68">
        <f t="shared" si="2"/>
        <v>17.41</v>
      </c>
      <c r="AD34" s="68">
        <f t="shared" si="2"/>
        <v>18.59</v>
      </c>
      <c r="AE34" s="68">
        <f t="shared" si="2"/>
        <v>19.07</v>
      </c>
      <c r="AF34" s="177"/>
      <c r="AG34" s="177">
        <f>SUM(B34:AE34)/30</f>
        <v>16.64133333333333</v>
      </c>
    </row>
    <row r="35" spans="1:33" ht="23.25">
      <c r="A35" s="9"/>
      <c r="B35" s="177"/>
      <c r="C35" s="177"/>
      <c r="D35" s="177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</row>
    <row r="36" spans="1:33" ht="23.25">
      <c r="A36" s="10" t="s">
        <v>12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</row>
    <row r="37" spans="1:33" ht="23.25">
      <c r="A37" s="9" t="s">
        <v>13</v>
      </c>
      <c r="B37" s="104">
        <v>2.4</v>
      </c>
      <c r="C37" s="104">
        <v>2.7</v>
      </c>
      <c r="D37" s="104">
        <v>2.2</v>
      </c>
      <c r="E37" s="104">
        <v>2.5</v>
      </c>
      <c r="F37" s="104">
        <v>2</v>
      </c>
      <c r="G37" s="104">
        <v>2.8</v>
      </c>
      <c r="H37" s="104">
        <v>2</v>
      </c>
      <c r="I37" s="104">
        <v>2.4</v>
      </c>
      <c r="J37" s="104">
        <v>2.4</v>
      </c>
      <c r="K37" s="104">
        <v>1.8</v>
      </c>
      <c r="L37" s="104">
        <v>3</v>
      </c>
      <c r="M37" s="104">
        <v>1.8</v>
      </c>
      <c r="N37" s="104">
        <v>2</v>
      </c>
      <c r="O37" s="104">
        <v>2.3</v>
      </c>
      <c r="P37" s="104">
        <v>2.6</v>
      </c>
      <c r="Q37" s="104">
        <v>2.7</v>
      </c>
      <c r="R37" s="104">
        <v>2.7</v>
      </c>
      <c r="S37" s="104">
        <v>2.1</v>
      </c>
      <c r="T37" s="104">
        <v>2.8</v>
      </c>
      <c r="U37" s="104">
        <v>2.4</v>
      </c>
      <c r="V37" s="104">
        <v>3.1</v>
      </c>
      <c r="W37" s="104">
        <v>3.6</v>
      </c>
      <c r="X37" s="104">
        <v>2.6</v>
      </c>
      <c r="Y37" s="104">
        <v>2.9</v>
      </c>
      <c r="Z37" s="104">
        <v>2.8</v>
      </c>
      <c r="AA37" s="104">
        <v>2.1</v>
      </c>
      <c r="AB37" s="104">
        <v>1.9</v>
      </c>
      <c r="AC37" s="104">
        <v>2.7</v>
      </c>
      <c r="AD37" s="104">
        <v>2.7</v>
      </c>
      <c r="AE37" s="104">
        <v>1.3</v>
      </c>
      <c r="AF37" s="104"/>
      <c r="AG37" s="104"/>
    </row>
    <row r="38" spans="1:33" ht="23.25">
      <c r="A38" s="9" t="s">
        <v>32</v>
      </c>
      <c r="B38" s="104">
        <v>0</v>
      </c>
      <c r="C38" s="104">
        <v>0</v>
      </c>
      <c r="D38" s="104">
        <v>0</v>
      </c>
      <c r="E38" s="104">
        <v>0</v>
      </c>
      <c r="F38" s="104">
        <v>0</v>
      </c>
      <c r="G38" s="104">
        <v>0</v>
      </c>
      <c r="H38" s="104">
        <v>0</v>
      </c>
      <c r="I38" s="104">
        <v>0</v>
      </c>
      <c r="J38" s="104">
        <v>0</v>
      </c>
      <c r="K38" s="104">
        <v>0</v>
      </c>
      <c r="L38" s="104">
        <v>0</v>
      </c>
      <c r="M38" s="104">
        <v>0</v>
      </c>
      <c r="N38" s="104">
        <v>0</v>
      </c>
      <c r="O38" s="104">
        <v>0</v>
      </c>
      <c r="P38" s="104">
        <v>0</v>
      </c>
      <c r="Q38" s="104">
        <v>0</v>
      </c>
      <c r="R38" s="104">
        <v>0</v>
      </c>
      <c r="S38" s="104">
        <v>0</v>
      </c>
      <c r="T38" s="104">
        <v>0</v>
      </c>
      <c r="U38" s="104">
        <v>0</v>
      </c>
      <c r="V38" s="104">
        <v>0</v>
      </c>
      <c r="W38" s="104">
        <v>0</v>
      </c>
      <c r="X38" s="104">
        <v>0</v>
      </c>
      <c r="Y38" s="104">
        <v>0</v>
      </c>
      <c r="Z38" s="104">
        <v>0</v>
      </c>
      <c r="AA38" s="104">
        <v>0</v>
      </c>
      <c r="AB38" s="104">
        <v>0</v>
      </c>
      <c r="AC38" s="104">
        <v>0</v>
      </c>
      <c r="AD38" s="104">
        <v>0</v>
      </c>
      <c r="AE38" s="104">
        <v>0</v>
      </c>
      <c r="AF38" s="104"/>
      <c r="AG38" s="104">
        <f>SUM(B38:AF38)</f>
        <v>0</v>
      </c>
    </row>
    <row r="39" spans="1:33" ht="23.25">
      <c r="A39" s="9" t="s">
        <v>4</v>
      </c>
      <c r="B39" s="104">
        <v>1.2</v>
      </c>
      <c r="C39" s="104">
        <v>1.2</v>
      </c>
      <c r="D39" s="104">
        <v>1.2</v>
      </c>
      <c r="E39" s="104">
        <v>1.2</v>
      </c>
      <c r="F39" s="104">
        <v>1.2</v>
      </c>
      <c r="G39" s="104">
        <v>1.2</v>
      </c>
      <c r="H39" s="104">
        <v>1.2</v>
      </c>
      <c r="I39" s="104">
        <v>1.2</v>
      </c>
      <c r="J39" s="104">
        <v>1.2</v>
      </c>
      <c r="K39" s="104">
        <v>1.2</v>
      </c>
      <c r="L39" s="104">
        <v>1.2</v>
      </c>
      <c r="M39" s="104">
        <v>1.2</v>
      </c>
      <c r="N39" s="104">
        <v>1.2</v>
      </c>
      <c r="O39" s="104">
        <v>1.1</v>
      </c>
      <c r="P39" s="104">
        <v>1.2</v>
      </c>
      <c r="Q39" s="104">
        <v>1.2</v>
      </c>
      <c r="R39" s="104">
        <v>1.2</v>
      </c>
      <c r="S39" s="104">
        <v>1.2</v>
      </c>
      <c r="T39" s="104">
        <v>1.2</v>
      </c>
      <c r="U39" s="104">
        <v>1.2</v>
      </c>
      <c r="V39" s="104">
        <v>1.2</v>
      </c>
      <c r="W39" s="104">
        <v>1.2</v>
      </c>
      <c r="X39" s="104">
        <v>1.6</v>
      </c>
      <c r="Y39" s="104">
        <v>1</v>
      </c>
      <c r="Z39" s="104">
        <v>1.5</v>
      </c>
      <c r="AA39" s="104">
        <v>1.5</v>
      </c>
      <c r="AB39" s="104">
        <v>1.5</v>
      </c>
      <c r="AC39" s="104">
        <v>1.5</v>
      </c>
      <c r="AD39" s="104">
        <v>1.5</v>
      </c>
      <c r="AE39" s="104">
        <v>1.5</v>
      </c>
      <c r="AF39" s="104"/>
      <c r="AG39" s="104"/>
    </row>
    <row r="40" spans="1:33" ht="23.25">
      <c r="A40" s="9" t="s">
        <v>14</v>
      </c>
      <c r="B40" s="104">
        <v>0</v>
      </c>
      <c r="C40" s="104">
        <v>0</v>
      </c>
      <c r="D40" s="104">
        <v>0</v>
      </c>
      <c r="E40" s="104">
        <v>0</v>
      </c>
      <c r="F40" s="104">
        <v>0</v>
      </c>
      <c r="G40" s="104">
        <v>0</v>
      </c>
      <c r="H40" s="104">
        <v>0</v>
      </c>
      <c r="I40" s="104">
        <v>0</v>
      </c>
      <c r="J40" s="104">
        <v>0</v>
      </c>
      <c r="K40" s="104">
        <v>0</v>
      </c>
      <c r="L40" s="104">
        <v>0</v>
      </c>
      <c r="M40" s="104">
        <v>0</v>
      </c>
      <c r="N40" s="104">
        <v>0</v>
      </c>
      <c r="O40" s="104">
        <v>0</v>
      </c>
      <c r="P40" s="104">
        <v>0</v>
      </c>
      <c r="Q40" s="104">
        <v>0</v>
      </c>
      <c r="R40" s="104">
        <v>0</v>
      </c>
      <c r="S40" s="104">
        <v>0</v>
      </c>
      <c r="T40" s="104">
        <v>0</v>
      </c>
      <c r="U40" s="104">
        <v>0</v>
      </c>
      <c r="V40" s="104">
        <v>0</v>
      </c>
      <c r="W40" s="104">
        <v>0</v>
      </c>
      <c r="X40" s="104">
        <v>0</v>
      </c>
      <c r="Y40" s="104">
        <v>0</v>
      </c>
      <c r="Z40" s="104">
        <v>0</v>
      </c>
      <c r="AA40" s="104">
        <v>0</v>
      </c>
      <c r="AB40" s="104">
        <v>0</v>
      </c>
      <c r="AC40" s="104">
        <v>0</v>
      </c>
      <c r="AD40" s="104">
        <v>0</v>
      </c>
      <c r="AE40" s="104">
        <v>0</v>
      </c>
      <c r="AF40" s="104"/>
      <c r="AG40" s="104"/>
    </row>
    <row r="41" spans="1:33" ht="23.25">
      <c r="A41" s="9" t="s">
        <v>11</v>
      </c>
      <c r="B41" s="104">
        <v>0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104">
        <v>0</v>
      </c>
      <c r="L41" s="104">
        <v>0</v>
      </c>
      <c r="M41" s="104">
        <v>0</v>
      </c>
      <c r="N41" s="104">
        <v>0</v>
      </c>
      <c r="O41" s="104">
        <v>0</v>
      </c>
      <c r="P41" s="104">
        <v>0</v>
      </c>
      <c r="Q41" s="104">
        <v>0</v>
      </c>
      <c r="R41" s="104">
        <v>0</v>
      </c>
      <c r="S41" s="104">
        <v>0</v>
      </c>
      <c r="T41" s="104">
        <v>0</v>
      </c>
      <c r="U41" s="104">
        <v>0</v>
      </c>
      <c r="V41" s="104">
        <v>0</v>
      </c>
      <c r="W41" s="104">
        <v>0</v>
      </c>
      <c r="X41" s="104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04"/>
      <c r="AG41" s="104"/>
    </row>
    <row r="42" spans="1:33" ht="23.25">
      <c r="A42" s="9"/>
      <c r="B42" s="176"/>
      <c r="C42" s="176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</row>
    <row r="43" spans="1:33" ht="23.25">
      <c r="A43" s="10"/>
      <c r="B43" s="68">
        <f>SUM(B37:B41)</f>
        <v>3.5999999999999996</v>
      </c>
      <c r="C43" s="68">
        <f aca="true" t="shared" si="3" ref="C43:AE43">SUM(C37:C41)</f>
        <v>3.9000000000000004</v>
      </c>
      <c r="D43" s="68">
        <f t="shared" si="3"/>
        <v>3.4000000000000004</v>
      </c>
      <c r="E43" s="68">
        <f t="shared" si="3"/>
        <v>3.7</v>
      </c>
      <c r="F43" s="68">
        <f t="shared" si="3"/>
        <v>3.2</v>
      </c>
      <c r="G43" s="68">
        <f t="shared" si="3"/>
        <v>4</v>
      </c>
      <c r="H43" s="68">
        <f t="shared" si="3"/>
        <v>3.2</v>
      </c>
      <c r="I43" s="68">
        <f t="shared" si="3"/>
        <v>3.5999999999999996</v>
      </c>
      <c r="J43" s="68">
        <f t="shared" si="3"/>
        <v>3.5999999999999996</v>
      </c>
      <c r="K43" s="68">
        <f t="shared" si="3"/>
        <v>3</v>
      </c>
      <c r="L43" s="68">
        <f t="shared" si="3"/>
        <v>4.2</v>
      </c>
      <c r="M43" s="68">
        <f t="shared" si="3"/>
        <v>3</v>
      </c>
      <c r="N43" s="68">
        <f t="shared" si="3"/>
        <v>3.2</v>
      </c>
      <c r="O43" s="68">
        <f t="shared" si="3"/>
        <v>3.4</v>
      </c>
      <c r="P43" s="68">
        <f t="shared" si="3"/>
        <v>3.8</v>
      </c>
      <c r="Q43" s="68">
        <f t="shared" si="3"/>
        <v>3.9000000000000004</v>
      </c>
      <c r="R43" s="68">
        <f t="shared" si="3"/>
        <v>3.9000000000000004</v>
      </c>
      <c r="S43" s="68">
        <f t="shared" si="3"/>
        <v>3.3</v>
      </c>
      <c r="T43" s="68">
        <f t="shared" si="3"/>
        <v>4</v>
      </c>
      <c r="U43" s="68">
        <f t="shared" si="3"/>
        <v>3.5999999999999996</v>
      </c>
      <c r="V43" s="68">
        <f t="shared" si="3"/>
        <v>4.3</v>
      </c>
      <c r="W43" s="68">
        <f t="shared" si="3"/>
        <v>4.8</v>
      </c>
      <c r="X43" s="68">
        <f t="shared" si="3"/>
        <v>4.2</v>
      </c>
      <c r="Y43" s="68">
        <f t="shared" si="3"/>
        <v>3.9</v>
      </c>
      <c r="Z43" s="68">
        <f t="shared" si="3"/>
        <v>4.3</v>
      </c>
      <c r="AA43" s="68">
        <f t="shared" si="3"/>
        <v>3.6</v>
      </c>
      <c r="AB43" s="68">
        <f t="shared" si="3"/>
        <v>3.4</v>
      </c>
      <c r="AC43" s="68">
        <f t="shared" si="3"/>
        <v>4.2</v>
      </c>
      <c r="AD43" s="68">
        <f t="shared" si="3"/>
        <v>4.2</v>
      </c>
      <c r="AE43" s="68">
        <f t="shared" si="3"/>
        <v>2.8</v>
      </c>
      <c r="AF43" s="177"/>
      <c r="AG43" s="177">
        <f>SUM(B43:AE43)/30</f>
        <v>3.7066666666666666</v>
      </c>
    </row>
    <row r="44" spans="1:33" ht="23.25">
      <c r="A44" s="10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</row>
    <row r="45" spans="1:33" ht="23.25">
      <c r="A45" s="10" t="s">
        <v>15</v>
      </c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</row>
    <row r="46" spans="1:33" ht="23.25">
      <c r="A46" s="9" t="s">
        <v>4</v>
      </c>
      <c r="B46" s="230">
        <v>0.4778</v>
      </c>
      <c r="C46" s="230">
        <v>0.4954</v>
      </c>
      <c r="D46" s="230">
        <v>0.5437</v>
      </c>
      <c r="E46" s="230">
        <v>0.5933</v>
      </c>
      <c r="F46" s="230">
        <v>0.5202</v>
      </c>
      <c r="G46" s="230">
        <v>0.5633</v>
      </c>
      <c r="H46" s="230">
        <v>0.5318</v>
      </c>
      <c r="I46" s="68">
        <v>0.5619</v>
      </c>
      <c r="J46" s="68">
        <v>0.5482</v>
      </c>
      <c r="K46" s="68">
        <v>0.5599</v>
      </c>
      <c r="L46" s="68">
        <v>0.5636</v>
      </c>
      <c r="M46" s="68">
        <v>0.4434</v>
      </c>
      <c r="N46" s="68">
        <v>0.3633</v>
      </c>
      <c r="O46" s="68">
        <v>0.4597</v>
      </c>
      <c r="P46" s="68">
        <v>0.5599</v>
      </c>
      <c r="Q46" s="68">
        <v>0.5481</v>
      </c>
      <c r="R46" s="68">
        <v>0.5742</v>
      </c>
      <c r="S46" s="68">
        <v>0.5818</v>
      </c>
      <c r="T46" s="68">
        <v>0.5324</v>
      </c>
      <c r="U46" s="68">
        <v>0.5606</v>
      </c>
      <c r="V46" s="68">
        <v>0.5641</v>
      </c>
      <c r="W46" s="68">
        <v>0.656</v>
      </c>
      <c r="X46" s="68">
        <v>0.6952</v>
      </c>
      <c r="Y46" s="68">
        <v>0.6974</v>
      </c>
      <c r="Z46" s="68">
        <v>0.6339</v>
      </c>
      <c r="AA46" s="68">
        <v>0.4283</v>
      </c>
      <c r="AB46" s="68">
        <v>0.43</v>
      </c>
      <c r="AC46" s="68">
        <v>0.6043</v>
      </c>
      <c r="AD46" s="68">
        <v>0.5799</v>
      </c>
      <c r="AE46" s="68">
        <v>0.6499</v>
      </c>
      <c r="AF46" s="177"/>
      <c r="AG46" s="177">
        <f>SUM(B46:AE46)/30</f>
        <v>0.5507166666666666</v>
      </c>
    </row>
    <row r="47" spans="1:33" ht="23.25">
      <c r="A47" s="9"/>
      <c r="B47" s="177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</row>
    <row r="48" spans="1:33" ht="23.25">
      <c r="A48" s="9" t="s">
        <v>16</v>
      </c>
      <c r="B48" s="177">
        <f aca="true" t="shared" si="4" ref="B48:AE48">SUM(B10+B19+B34+B43+B46)</f>
        <v>57.787800000000004</v>
      </c>
      <c r="C48" s="177">
        <f t="shared" si="4"/>
        <v>58.895399999999995</v>
      </c>
      <c r="D48" s="177">
        <f t="shared" si="4"/>
        <v>60.0337</v>
      </c>
      <c r="E48" s="177">
        <f t="shared" si="4"/>
        <v>60.953300000000006</v>
      </c>
      <c r="F48" s="177">
        <f t="shared" si="4"/>
        <v>58.46020000000001</v>
      </c>
      <c r="G48" s="177">
        <f t="shared" si="4"/>
        <v>61.5633</v>
      </c>
      <c r="H48" s="177">
        <f t="shared" si="4"/>
        <v>59.851800000000004</v>
      </c>
      <c r="I48" s="177">
        <f t="shared" si="4"/>
        <v>56.46190000000001</v>
      </c>
      <c r="J48" s="177">
        <f t="shared" si="4"/>
        <v>56.638200000000005</v>
      </c>
      <c r="K48" s="177">
        <f t="shared" si="4"/>
        <v>54.81989999999999</v>
      </c>
      <c r="L48" s="177">
        <f t="shared" si="4"/>
        <v>57.083600000000004</v>
      </c>
      <c r="M48" s="177">
        <f t="shared" si="4"/>
        <v>56.733399999999996</v>
      </c>
      <c r="N48" s="177">
        <f t="shared" si="4"/>
        <v>59.48330000000001</v>
      </c>
      <c r="O48" s="177">
        <f t="shared" si="4"/>
        <v>59.4297</v>
      </c>
      <c r="P48" s="177">
        <f t="shared" si="4"/>
        <v>58.5899</v>
      </c>
      <c r="Q48" s="177">
        <f t="shared" si="4"/>
        <v>57.878099999999996</v>
      </c>
      <c r="R48" s="177">
        <f t="shared" si="4"/>
        <v>60.32419999999999</v>
      </c>
      <c r="S48" s="177">
        <f t="shared" si="4"/>
        <v>58.6918</v>
      </c>
      <c r="T48" s="177">
        <f t="shared" si="4"/>
        <v>57.522400000000005</v>
      </c>
      <c r="U48" s="177">
        <f t="shared" si="4"/>
        <v>60.8006</v>
      </c>
      <c r="V48" s="177">
        <f t="shared" si="4"/>
        <v>65.8741</v>
      </c>
      <c r="W48" s="177">
        <f t="shared" si="4"/>
        <v>70.686</v>
      </c>
      <c r="X48" s="177">
        <f t="shared" si="4"/>
        <v>66.3952</v>
      </c>
      <c r="Y48" s="177">
        <f t="shared" si="4"/>
        <v>64.36739999999999</v>
      </c>
      <c r="Z48" s="177">
        <f t="shared" si="4"/>
        <v>67.0339</v>
      </c>
      <c r="AA48" s="177">
        <f t="shared" si="4"/>
        <v>65.63829999999999</v>
      </c>
      <c r="AB48" s="177">
        <f t="shared" si="4"/>
        <v>63.230000000000004</v>
      </c>
      <c r="AC48" s="177">
        <f t="shared" si="4"/>
        <v>64.0843</v>
      </c>
      <c r="AD48" s="177">
        <f t="shared" si="4"/>
        <v>66.6499</v>
      </c>
      <c r="AE48" s="177">
        <f t="shared" si="4"/>
        <v>64.4699</v>
      </c>
      <c r="AF48" s="177"/>
      <c r="AG48" s="177">
        <f>SUM(B48:AE48)/30</f>
        <v>61.014383333333335</v>
      </c>
    </row>
    <row r="49" spans="1:33" ht="23.25">
      <c r="A49" s="9" t="s">
        <v>17</v>
      </c>
      <c r="B49" s="177">
        <f aca="true" t="shared" si="5" ref="B49:AE49">B41+B40+B31+B32+B16+B17</f>
        <v>0</v>
      </c>
      <c r="C49" s="177">
        <f t="shared" si="5"/>
        <v>0</v>
      </c>
      <c r="D49" s="177">
        <f t="shared" si="5"/>
        <v>0</v>
      </c>
      <c r="E49" s="177">
        <f t="shared" si="5"/>
        <v>0</v>
      </c>
      <c r="F49" s="177">
        <f t="shared" si="5"/>
        <v>0</v>
      </c>
      <c r="G49" s="177">
        <f t="shared" si="5"/>
        <v>0</v>
      </c>
      <c r="H49" s="177">
        <f t="shared" si="5"/>
        <v>0</v>
      </c>
      <c r="I49" s="177">
        <f t="shared" si="5"/>
        <v>0</v>
      </c>
      <c r="J49" s="177">
        <f t="shared" si="5"/>
        <v>0</v>
      </c>
      <c r="K49" s="177">
        <f t="shared" si="5"/>
        <v>0</v>
      </c>
      <c r="L49" s="177">
        <f t="shared" si="5"/>
        <v>0</v>
      </c>
      <c r="M49" s="177">
        <f t="shared" si="5"/>
        <v>0</v>
      </c>
      <c r="N49" s="177">
        <f t="shared" si="5"/>
        <v>0</v>
      </c>
      <c r="O49" s="177">
        <f t="shared" si="5"/>
        <v>0</v>
      </c>
      <c r="P49" s="177">
        <f t="shared" si="5"/>
        <v>0</v>
      </c>
      <c r="Q49" s="177">
        <f t="shared" si="5"/>
        <v>0</v>
      </c>
      <c r="R49" s="177">
        <f t="shared" si="5"/>
        <v>0</v>
      </c>
      <c r="S49" s="177">
        <f t="shared" si="5"/>
        <v>0</v>
      </c>
      <c r="T49" s="177">
        <f t="shared" si="5"/>
        <v>0</v>
      </c>
      <c r="U49" s="177">
        <f t="shared" si="5"/>
        <v>0</v>
      </c>
      <c r="V49" s="177">
        <f t="shared" si="5"/>
        <v>0</v>
      </c>
      <c r="W49" s="177">
        <f t="shared" si="5"/>
        <v>0</v>
      </c>
      <c r="X49" s="177">
        <f t="shared" si="5"/>
        <v>0</v>
      </c>
      <c r="Y49" s="177">
        <f t="shared" si="5"/>
        <v>0</v>
      </c>
      <c r="Z49" s="177">
        <f t="shared" si="5"/>
        <v>0</v>
      </c>
      <c r="AA49" s="177">
        <f t="shared" si="5"/>
        <v>0</v>
      </c>
      <c r="AB49" s="177">
        <f t="shared" si="5"/>
        <v>0</v>
      </c>
      <c r="AC49" s="177">
        <f t="shared" si="5"/>
        <v>0</v>
      </c>
      <c r="AD49" s="177">
        <f t="shared" si="5"/>
        <v>0</v>
      </c>
      <c r="AE49" s="177">
        <f t="shared" si="5"/>
        <v>0</v>
      </c>
      <c r="AF49" s="177"/>
      <c r="AG49" s="177">
        <f>SUM(B49:AE49)/30</f>
        <v>0</v>
      </c>
    </row>
    <row r="50" spans="1:33" ht="23.25">
      <c r="A50" s="9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</row>
    <row r="51" spans="1:33" ht="23.25">
      <c r="A51" s="10" t="s">
        <v>22</v>
      </c>
      <c r="B51" s="68">
        <f>B48-B49</f>
        <v>57.787800000000004</v>
      </c>
      <c r="C51" s="68">
        <f aca="true" t="shared" si="6" ref="C51:AE51">C48-C49</f>
        <v>58.895399999999995</v>
      </c>
      <c r="D51" s="68">
        <f t="shared" si="6"/>
        <v>60.0337</v>
      </c>
      <c r="E51" s="68">
        <f t="shared" si="6"/>
        <v>60.953300000000006</v>
      </c>
      <c r="F51" s="68">
        <f t="shared" si="6"/>
        <v>58.46020000000001</v>
      </c>
      <c r="G51" s="68">
        <f t="shared" si="6"/>
        <v>61.5633</v>
      </c>
      <c r="H51" s="68">
        <f t="shared" si="6"/>
        <v>59.851800000000004</v>
      </c>
      <c r="I51" s="68">
        <f t="shared" si="6"/>
        <v>56.46190000000001</v>
      </c>
      <c r="J51" s="68">
        <f t="shared" si="6"/>
        <v>56.638200000000005</v>
      </c>
      <c r="K51" s="68">
        <f t="shared" si="6"/>
        <v>54.81989999999999</v>
      </c>
      <c r="L51" s="68">
        <f t="shared" si="6"/>
        <v>57.083600000000004</v>
      </c>
      <c r="M51" s="68">
        <f t="shared" si="6"/>
        <v>56.733399999999996</v>
      </c>
      <c r="N51" s="68">
        <f t="shared" si="6"/>
        <v>59.48330000000001</v>
      </c>
      <c r="O51" s="68">
        <f t="shared" si="6"/>
        <v>59.4297</v>
      </c>
      <c r="P51" s="68">
        <f t="shared" si="6"/>
        <v>58.5899</v>
      </c>
      <c r="Q51" s="68">
        <f t="shared" si="6"/>
        <v>57.878099999999996</v>
      </c>
      <c r="R51" s="68">
        <f t="shared" si="6"/>
        <v>60.32419999999999</v>
      </c>
      <c r="S51" s="68">
        <f t="shared" si="6"/>
        <v>58.6918</v>
      </c>
      <c r="T51" s="68">
        <f t="shared" si="6"/>
        <v>57.522400000000005</v>
      </c>
      <c r="U51" s="68">
        <f t="shared" si="6"/>
        <v>60.8006</v>
      </c>
      <c r="V51" s="68">
        <f t="shared" si="6"/>
        <v>65.8741</v>
      </c>
      <c r="W51" s="68">
        <f t="shared" si="6"/>
        <v>70.686</v>
      </c>
      <c r="X51" s="68">
        <f t="shared" si="6"/>
        <v>66.3952</v>
      </c>
      <c r="Y51" s="68">
        <f t="shared" si="6"/>
        <v>64.36739999999999</v>
      </c>
      <c r="Z51" s="68">
        <f t="shared" si="6"/>
        <v>67.0339</v>
      </c>
      <c r="AA51" s="68">
        <f t="shared" si="6"/>
        <v>65.63829999999999</v>
      </c>
      <c r="AB51" s="68">
        <f t="shared" si="6"/>
        <v>63.230000000000004</v>
      </c>
      <c r="AC51" s="68">
        <f t="shared" si="6"/>
        <v>64.0843</v>
      </c>
      <c r="AD51" s="68">
        <f t="shared" si="6"/>
        <v>66.6499</v>
      </c>
      <c r="AE51" s="68">
        <f t="shared" si="6"/>
        <v>64.4699</v>
      </c>
      <c r="AF51" s="177"/>
      <c r="AG51" s="68">
        <f>SUM(B51:AE51)/30</f>
        <v>61.014383333333335</v>
      </c>
    </row>
    <row r="52" spans="1:33" ht="20.25">
      <c r="A52" s="10"/>
      <c r="B52" s="29"/>
      <c r="C52" s="32"/>
      <c r="D52" s="32"/>
      <c r="E52" s="32"/>
      <c r="F52" s="32"/>
      <c r="G52" s="32"/>
      <c r="H52" s="23"/>
      <c r="I52" s="13"/>
      <c r="J52" s="13"/>
      <c r="K52" s="13"/>
      <c r="L52" s="13"/>
      <c r="M52" s="13"/>
      <c r="N52" s="13"/>
      <c r="O52" s="13"/>
      <c r="P52" s="13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ht="20.25">
      <c r="A53" s="9" t="s">
        <v>34</v>
      </c>
      <c r="B53" s="15"/>
      <c r="C53" s="15"/>
      <c r="D53" s="15"/>
      <c r="E53" s="15"/>
      <c r="F53" s="15"/>
      <c r="G53" s="15"/>
      <c r="H53" s="15"/>
      <c r="I53" s="22"/>
      <c r="J53" s="22"/>
      <c r="K53" s="22"/>
      <c r="L53" s="22"/>
      <c r="M53" s="22"/>
      <c r="N53" s="22"/>
      <c r="O53" s="22"/>
      <c r="P53" s="22"/>
      <c r="Q53" s="23"/>
      <c r="R53" s="23"/>
      <c r="S53" s="15"/>
      <c r="T53" s="15"/>
      <c r="U53" s="15"/>
      <c r="V53" s="15"/>
      <c r="W53" s="15"/>
      <c r="X53" s="15"/>
      <c r="Y53" s="15"/>
      <c r="Z53" s="22"/>
      <c r="AA53" s="22"/>
      <c r="AB53" s="22"/>
      <c r="AC53" s="22"/>
      <c r="AD53" s="22"/>
      <c r="AE53" s="22"/>
      <c r="AF53" s="22"/>
      <c r="AG53" s="22"/>
    </row>
    <row r="54" spans="2:33" ht="1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</row>
  </sheetData>
  <sheetProtection/>
  <printOptions/>
  <pageMargins left="0.37" right="0.22" top="0.46" bottom="0.47" header="0.43" footer="0.5"/>
  <pageSetup horizontalDpi="300" verticalDpi="3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2"/>
  <sheetViews>
    <sheetView zoomScale="55" zoomScaleNormal="55" zoomScalePageLayoutView="0" workbookViewId="0" topLeftCell="A1">
      <pane xSplit="1" ySplit="5" topLeftCell="M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0" sqref="B10:AF10"/>
    </sheetView>
  </sheetViews>
  <sheetFormatPr defaultColWidth="8.88671875" defaultRowHeight="15"/>
  <cols>
    <col min="1" max="1" width="30.77734375" style="0" customWidth="1"/>
  </cols>
  <sheetData>
    <row r="1" spans="1:33" ht="20.25">
      <c r="A1" s="97" t="s">
        <v>23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</row>
    <row r="2" spans="1:33" ht="20.25">
      <c r="A2" s="97">
        <v>40367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</row>
    <row r="3" spans="1:33" ht="23.25">
      <c r="A3" s="99" t="s">
        <v>21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1"/>
      <c r="AA3" s="102"/>
      <c r="AB3" s="101"/>
      <c r="AC3" s="101"/>
      <c r="AD3" s="101"/>
      <c r="AE3" s="101"/>
      <c r="AF3" s="101"/>
      <c r="AG3" s="101"/>
    </row>
    <row r="4" spans="1:36" ht="23.25">
      <c r="A4" s="3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</row>
    <row r="5" spans="1:33" ht="23.25">
      <c r="A5" s="15"/>
      <c r="B5" s="182">
        <v>1</v>
      </c>
      <c r="C5" s="182">
        <v>2</v>
      </c>
      <c r="D5" s="182">
        <v>3</v>
      </c>
      <c r="E5" s="182">
        <v>4</v>
      </c>
      <c r="F5" s="182">
        <v>5</v>
      </c>
      <c r="G5" s="182">
        <v>6</v>
      </c>
      <c r="H5" s="182">
        <v>7</v>
      </c>
      <c r="I5" s="182">
        <v>8</v>
      </c>
      <c r="J5" s="182">
        <v>9</v>
      </c>
      <c r="K5" s="182">
        <v>10</v>
      </c>
      <c r="L5" s="182">
        <v>11</v>
      </c>
      <c r="M5" s="182">
        <v>12</v>
      </c>
      <c r="N5" s="182">
        <v>13</v>
      </c>
      <c r="O5" s="182">
        <v>14</v>
      </c>
      <c r="P5" s="182">
        <v>15</v>
      </c>
      <c r="Q5" s="183">
        <v>16</v>
      </c>
      <c r="R5" s="183">
        <v>17</v>
      </c>
      <c r="S5" s="184">
        <v>18</v>
      </c>
      <c r="T5" s="184">
        <v>19</v>
      </c>
      <c r="U5" s="184">
        <v>20</v>
      </c>
      <c r="V5" s="184">
        <v>21</v>
      </c>
      <c r="W5" s="184">
        <v>22</v>
      </c>
      <c r="X5" s="184">
        <v>23</v>
      </c>
      <c r="Y5" s="184">
        <v>24</v>
      </c>
      <c r="Z5" s="183">
        <v>25</v>
      </c>
      <c r="AA5" s="183">
        <v>26</v>
      </c>
      <c r="AB5" s="183">
        <v>27</v>
      </c>
      <c r="AC5" s="183">
        <v>28</v>
      </c>
      <c r="AD5" s="183">
        <v>29</v>
      </c>
      <c r="AE5" s="183">
        <v>30</v>
      </c>
      <c r="AF5" s="183">
        <v>31</v>
      </c>
      <c r="AG5" s="183"/>
    </row>
    <row r="6" spans="1:33" ht="23.25">
      <c r="A6" s="21" t="s">
        <v>0</v>
      </c>
      <c r="B6" s="185"/>
      <c r="C6" s="185"/>
      <c r="D6" s="185"/>
      <c r="E6" s="185"/>
      <c r="F6" s="185"/>
      <c r="G6" s="185"/>
      <c r="H6" s="185"/>
      <c r="I6" s="186"/>
      <c r="J6" s="186"/>
      <c r="K6" s="186"/>
      <c r="L6" s="186"/>
      <c r="M6" s="186"/>
      <c r="N6" s="186"/>
      <c r="O6" s="186"/>
      <c r="P6" s="186"/>
      <c r="Q6" s="181"/>
      <c r="R6" s="181"/>
      <c r="S6" s="187"/>
      <c r="T6" s="187"/>
      <c r="U6" s="187"/>
      <c r="V6" s="187"/>
      <c r="W6" s="187"/>
      <c r="X6" s="187"/>
      <c r="Y6" s="187"/>
      <c r="Z6" s="181"/>
      <c r="AA6" s="181"/>
      <c r="AB6" s="181"/>
      <c r="AC6" s="181"/>
      <c r="AD6" s="181"/>
      <c r="AE6" s="181"/>
      <c r="AF6" s="181"/>
      <c r="AG6" s="181"/>
    </row>
    <row r="7" spans="1:33" ht="23.25">
      <c r="A7" s="15" t="s">
        <v>1</v>
      </c>
      <c r="B7" s="104">
        <v>3</v>
      </c>
      <c r="C7" s="104">
        <v>3.7</v>
      </c>
      <c r="D7" s="104">
        <v>3.1</v>
      </c>
      <c r="E7" s="104">
        <v>2.9</v>
      </c>
      <c r="F7" s="104">
        <v>3.4</v>
      </c>
      <c r="G7" s="104">
        <v>3.6</v>
      </c>
      <c r="H7" s="104">
        <v>3</v>
      </c>
      <c r="I7" s="104">
        <v>3.2</v>
      </c>
      <c r="J7" s="104">
        <v>2.5</v>
      </c>
      <c r="K7" s="104">
        <v>3.3</v>
      </c>
      <c r="L7" s="104">
        <v>2.4</v>
      </c>
      <c r="M7" s="104">
        <v>2.5</v>
      </c>
      <c r="N7" s="104">
        <v>1.4</v>
      </c>
      <c r="O7" s="104">
        <v>0</v>
      </c>
      <c r="P7" s="104">
        <v>2.9</v>
      </c>
      <c r="Q7" s="104">
        <v>3.2</v>
      </c>
      <c r="R7" s="104">
        <v>2.3</v>
      </c>
      <c r="S7" s="104">
        <v>2.5</v>
      </c>
      <c r="T7" s="104">
        <v>2.8</v>
      </c>
      <c r="U7" s="104">
        <v>2.7</v>
      </c>
      <c r="V7" s="104">
        <v>2.9</v>
      </c>
      <c r="W7" s="104">
        <v>2.3</v>
      </c>
      <c r="X7" s="104">
        <v>1.7</v>
      </c>
      <c r="Y7" s="104">
        <v>1.8</v>
      </c>
      <c r="Z7" s="104">
        <v>1.7</v>
      </c>
      <c r="AA7" s="104">
        <v>1.9</v>
      </c>
      <c r="AB7" s="104">
        <v>2.4</v>
      </c>
      <c r="AC7" s="104">
        <v>2.6</v>
      </c>
      <c r="AD7" s="104">
        <v>3.9</v>
      </c>
      <c r="AE7" s="104">
        <v>2.8</v>
      </c>
      <c r="AF7" s="104">
        <v>2.7</v>
      </c>
      <c r="AG7" s="104"/>
    </row>
    <row r="8" spans="1:33" ht="23.25">
      <c r="A8" s="15" t="s">
        <v>2</v>
      </c>
      <c r="B8" s="104">
        <v>17.4</v>
      </c>
      <c r="C8" s="104">
        <v>16.6</v>
      </c>
      <c r="D8" s="104">
        <v>16.8</v>
      </c>
      <c r="E8" s="104">
        <v>17</v>
      </c>
      <c r="F8" s="104">
        <v>18.2</v>
      </c>
      <c r="G8" s="104">
        <v>20.7</v>
      </c>
      <c r="H8" s="104">
        <v>22.5</v>
      </c>
      <c r="I8" s="104">
        <v>20.1</v>
      </c>
      <c r="J8" s="104">
        <v>18.5</v>
      </c>
      <c r="K8" s="104">
        <v>17.5</v>
      </c>
      <c r="L8" s="104">
        <v>15.5</v>
      </c>
      <c r="M8" s="104">
        <v>17.5</v>
      </c>
      <c r="N8" s="104">
        <v>17.4</v>
      </c>
      <c r="O8" s="104">
        <v>18.5</v>
      </c>
      <c r="P8" s="104">
        <v>15.9</v>
      </c>
      <c r="Q8" s="104">
        <v>14.9</v>
      </c>
      <c r="R8" s="104">
        <v>14.9</v>
      </c>
      <c r="S8" s="104">
        <v>16.4</v>
      </c>
      <c r="T8" s="104">
        <v>16.5</v>
      </c>
      <c r="U8" s="104">
        <v>16.3</v>
      </c>
      <c r="V8" s="104">
        <v>17.1</v>
      </c>
      <c r="W8" s="104">
        <v>18</v>
      </c>
      <c r="X8" s="104">
        <v>17.4</v>
      </c>
      <c r="Y8" s="104">
        <v>18.3</v>
      </c>
      <c r="Z8" s="104">
        <v>17.1</v>
      </c>
      <c r="AA8" s="104">
        <v>15.7</v>
      </c>
      <c r="AB8" s="104">
        <v>16.6</v>
      </c>
      <c r="AC8" s="104">
        <v>18.5</v>
      </c>
      <c r="AD8" s="104">
        <v>16.9</v>
      </c>
      <c r="AE8" s="104">
        <v>15.5</v>
      </c>
      <c r="AF8" s="104">
        <v>14.6</v>
      </c>
      <c r="AG8" s="104"/>
    </row>
    <row r="9" spans="1:33" ht="23.25">
      <c r="A9" s="15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ht="23.25">
      <c r="A10" s="15"/>
      <c r="B10" s="68">
        <f aca="true" t="shared" si="0" ref="B10:AF10">SUM(B7:B8)</f>
        <v>20.4</v>
      </c>
      <c r="C10" s="68">
        <f t="shared" si="0"/>
        <v>20.3</v>
      </c>
      <c r="D10" s="68">
        <f t="shared" si="0"/>
        <v>19.900000000000002</v>
      </c>
      <c r="E10" s="68">
        <f t="shared" si="0"/>
        <v>19.9</v>
      </c>
      <c r="F10" s="68">
        <f t="shared" si="0"/>
        <v>21.599999999999998</v>
      </c>
      <c r="G10" s="68">
        <f t="shared" si="0"/>
        <v>24.3</v>
      </c>
      <c r="H10" s="68">
        <f t="shared" si="0"/>
        <v>25.5</v>
      </c>
      <c r="I10" s="68">
        <f t="shared" si="0"/>
        <v>23.3</v>
      </c>
      <c r="J10" s="68">
        <f t="shared" si="0"/>
        <v>21</v>
      </c>
      <c r="K10" s="68">
        <f t="shared" si="0"/>
        <v>20.8</v>
      </c>
      <c r="L10" s="68">
        <f t="shared" si="0"/>
        <v>17.9</v>
      </c>
      <c r="M10" s="68">
        <f t="shared" si="0"/>
        <v>20</v>
      </c>
      <c r="N10" s="68">
        <f t="shared" si="0"/>
        <v>18.799999999999997</v>
      </c>
      <c r="O10" s="68">
        <f t="shared" si="0"/>
        <v>18.5</v>
      </c>
      <c r="P10" s="68">
        <f t="shared" si="0"/>
        <v>18.8</v>
      </c>
      <c r="Q10" s="68">
        <f t="shared" si="0"/>
        <v>18.1</v>
      </c>
      <c r="R10" s="68">
        <f t="shared" si="0"/>
        <v>17.2</v>
      </c>
      <c r="S10" s="68">
        <f t="shared" si="0"/>
        <v>18.9</v>
      </c>
      <c r="T10" s="68">
        <f t="shared" si="0"/>
        <v>19.3</v>
      </c>
      <c r="U10" s="68">
        <f t="shared" si="0"/>
        <v>19</v>
      </c>
      <c r="V10" s="68">
        <f t="shared" si="0"/>
        <v>20</v>
      </c>
      <c r="W10" s="68">
        <f t="shared" si="0"/>
        <v>20.3</v>
      </c>
      <c r="X10" s="68">
        <f t="shared" si="0"/>
        <v>19.099999999999998</v>
      </c>
      <c r="Y10" s="68">
        <f t="shared" si="0"/>
        <v>20.1</v>
      </c>
      <c r="Z10" s="68">
        <f t="shared" si="0"/>
        <v>18.8</v>
      </c>
      <c r="AA10" s="68">
        <f t="shared" si="0"/>
        <v>17.599999999999998</v>
      </c>
      <c r="AB10" s="68">
        <f t="shared" si="0"/>
        <v>19</v>
      </c>
      <c r="AC10" s="68">
        <f t="shared" si="0"/>
        <v>21.1</v>
      </c>
      <c r="AD10" s="68">
        <f t="shared" si="0"/>
        <v>20.799999999999997</v>
      </c>
      <c r="AE10" s="68">
        <f t="shared" si="0"/>
        <v>18.3</v>
      </c>
      <c r="AF10" s="68">
        <f t="shared" si="0"/>
        <v>17.3</v>
      </c>
      <c r="AG10" s="104">
        <f>SUM(B10:AF10)/31</f>
        <v>19.86774193548387</v>
      </c>
    </row>
    <row r="11" spans="1:33" ht="23.25">
      <c r="A11" s="15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ht="23.25">
      <c r="A12" s="21" t="s">
        <v>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23.25">
      <c r="A13" s="15" t="s">
        <v>19</v>
      </c>
      <c r="B13" s="223">
        <v>16.75</v>
      </c>
      <c r="C13" s="223">
        <v>19.42</v>
      </c>
      <c r="D13" s="223">
        <v>18.93</v>
      </c>
      <c r="E13" s="223">
        <v>18.09</v>
      </c>
      <c r="F13" s="150">
        <v>18.26</v>
      </c>
      <c r="G13" s="150">
        <v>17.86</v>
      </c>
      <c r="H13" s="150">
        <v>18.830000000000002</v>
      </c>
      <c r="I13" s="150">
        <v>18.49</v>
      </c>
      <c r="J13" s="150">
        <v>17.61</v>
      </c>
      <c r="K13" s="150">
        <v>18.3</v>
      </c>
      <c r="L13" s="150">
        <v>17.52</v>
      </c>
      <c r="M13" s="150">
        <v>18.948</v>
      </c>
      <c r="N13" s="150">
        <v>15.910000000000002</v>
      </c>
      <c r="O13" s="150">
        <v>16.88</v>
      </c>
      <c r="P13" s="150">
        <v>15.17</v>
      </c>
      <c r="Q13" s="150">
        <v>18.23</v>
      </c>
      <c r="R13" s="150">
        <v>15.740000000000002</v>
      </c>
      <c r="S13" s="150">
        <v>17.34</v>
      </c>
      <c r="T13" s="150">
        <v>17.53</v>
      </c>
      <c r="U13" s="150">
        <v>16.68</v>
      </c>
      <c r="V13" s="150">
        <v>17.18</v>
      </c>
      <c r="W13" s="150">
        <v>16.93</v>
      </c>
      <c r="X13" s="150">
        <v>17.84</v>
      </c>
      <c r="Y13" s="150">
        <v>10.29</v>
      </c>
      <c r="Z13" s="150">
        <v>14.059999999999999</v>
      </c>
      <c r="AA13" s="150">
        <v>15.94</v>
      </c>
      <c r="AB13" s="150">
        <v>17.23</v>
      </c>
      <c r="AC13" s="150">
        <v>17.11</v>
      </c>
      <c r="AD13" s="150">
        <v>16.12</v>
      </c>
      <c r="AE13" s="150">
        <v>17.47</v>
      </c>
      <c r="AF13" s="150">
        <v>16.73</v>
      </c>
      <c r="AG13" s="177"/>
    </row>
    <row r="14" spans="1:33" ht="23.25">
      <c r="A14" s="23" t="s">
        <v>28</v>
      </c>
      <c r="B14" s="150">
        <v>0</v>
      </c>
      <c r="C14" s="150">
        <v>0</v>
      </c>
      <c r="D14" s="150">
        <v>0</v>
      </c>
      <c r="E14" s="150">
        <v>0</v>
      </c>
      <c r="F14" s="150">
        <v>0.88</v>
      </c>
      <c r="G14" s="150">
        <v>0.87</v>
      </c>
      <c r="H14" s="150">
        <v>0.99</v>
      </c>
      <c r="I14" s="150">
        <v>1.12</v>
      </c>
      <c r="J14" s="150">
        <v>1.08</v>
      </c>
      <c r="K14" s="150">
        <v>1.09</v>
      </c>
      <c r="L14" s="150">
        <v>-0.05</v>
      </c>
      <c r="M14" s="150">
        <v>-0.002</v>
      </c>
      <c r="N14" s="150">
        <v>-0.69</v>
      </c>
      <c r="O14" s="150">
        <v>-0.68</v>
      </c>
      <c r="P14" s="150">
        <v>-0.8</v>
      </c>
      <c r="Q14" s="150">
        <v>-0.62</v>
      </c>
      <c r="R14" s="150">
        <v>-0.7</v>
      </c>
      <c r="S14" s="150">
        <v>0</v>
      </c>
      <c r="T14" s="150">
        <v>0</v>
      </c>
      <c r="U14" s="174">
        <v>-0.36</v>
      </c>
      <c r="V14" s="174">
        <v>-0.73</v>
      </c>
      <c r="W14" s="174">
        <v>-0.69</v>
      </c>
      <c r="X14" s="174">
        <v>-0.66</v>
      </c>
      <c r="Y14" s="174">
        <v>0</v>
      </c>
      <c r="Z14" s="174">
        <v>-0.14</v>
      </c>
      <c r="AA14" s="174">
        <v>0</v>
      </c>
      <c r="AB14" s="174">
        <v>0</v>
      </c>
      <c r="AC14" s="174">
        <v>0</v>
      </c>
      <c r="AD14" s="174">
        <v>0</v>
      </c>
      <c r="AE14" s="174">
        <v>0</v>
      </c>
      <c r="AF14" s="174">
        <v>0</v>
      </c>
      <c r="AG14" s="177"/>
    </row>
    <row r="15" spans="1:33" ht="23.25">
      <c r="A15" s="15" t="s">
        <v>5</v>
      </c>
      <c r="B15" s="150">
        <v>2.41</v>
      </c>
      <c r="C15" s="150">
        <v>2.48</v>
      </c>
      <c r="D15" s="150">
        <v>2.46</v>
      </c>
      <c r="E15" s="150">
        <v>2.33</v>
      </c>
      <c r="F15" s="150">
        <v>2.46</v>
      </c>
      <c r="G15" s="150">
        <v>2.28</v>
      </c>
      <c r="H15" s="150">
        <v>2.36</v>
      </c>
      <c r="I15" s="150">
        <v>2.34</v>
      </c>
      <c r="J15" s="150">
        <v>2.5</v>
      </c>
      <c r="K15" s="150">
        <v>2.54</v>
      </c>
      <c r="L15" s="150">
        <v>2.31</v>
      </c>
      <c r="M15" s="150">
        <v>2.35</v>
      </c>
      <c r="N15" s="150">
        <v>2.43</v>
      </c>
      <c r="O15" s="150">
        <v>2.42</v>
      </c>
      <c r="P15" s="150">
        <v>2.41</v>
      </c>
      <c r="Q15" s="150">
        <v>2.41</v>
      </c>
      <c r="R15" s="150">
        <v>2.46</v>
      </c>
      <c r="S15" s="150">
        <v>2.5</v>
      </c>
      <c r="T15" s="150">
        <v>2.6</v>
      </c>
      <c r="U15" s="174">
        <v>2.33</v>
      </c>
      <c r="V15" s="174">
        <v>2.36</v>
      </c>
      <c r="W15" s="174">
        <v>2.32</v>
      </c>
      <c r="X15" s="174">
        <v>2.3</v>
      </c>
      <c r="Y15" s="174">
        <v>2.39</v>
      </c>
      <c r="Z15" s="174">
        <v>2.39</v>
      </c>
      <c r="AA15" s="174">
        <v>2.34</v>
      </c>
      <c r="AB15" s="174">
        <v>2.49</v>
      </c>
      <c r="AC15" s="174">
        <v>2.47</v>
      </c>
      <c r="AD15" s="174">
        <v>2</v>
      </c>
      <c r="AE15" s="174">
        <v>2.39</v>
      </c>
      <c r="AF15" s="174">
        <v>2.41</v>
      </c>
      <c r="AG15" s="177"/>
    </row>
    <row r="16" spans="1:33" ht="23.25">
      <c r="A16" s="15" t="s">
        <v>6</v>
      </c>
      <c r="B16" s="150">
        <v>0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50">
        <v>0</v>
      </c>
      <c r="I16" s="150">
        <v>0</v>
      </c>
      <c r="J16" s="150">
        <v>0</v>
      </c>
      <c r="K16" s="150">
        <v>0</v>
      </c>
      <c r="L16" s="150">
        <v>0</v>
      </c>
      <c r="M16" s="150">
        <v>0</v>
      </c>
      <c r="N16" s="150">
        <v>0</v>
      </c>
      <c r="O16" s="150">
        <v>0</v>
      </c>
      <c r="P16" s="150">
        <v>0</v>
      </c>
      <c r="Q16" s="150">
        <v>0</v>
      </c>
      <c r="R16" s="150">
        <v>0</v>
      </c>
      <c r="S16" s="150">
        <v>0</v>
      </c>
      <c r="T16" s="150">
        <v>0</v>
      </c>
      <c r="U16" s="150">
        <v>0</v>
      </c>
      <c r="V16" s="150">
        <v>0</v>
      </c>
      <c r="W16" s="150">
        <v>0</v>
      </c>
      <c r="X16" s="150">
        <v>0</v>
      </c>
      <c r="Y16" s="150">
        <v>0</v>
      </c>
      <c r="Z16" s="150">
        <v>0</v>
      </c>
      <c r="AA16" s="150">
        <v>0</v>
      </c>
      <c r="AB16" s="150">
        <v>0</v>
      </c>
      <c r="AC16" s="150">
        <v>0</v>
      </c>
      <c r="AD16" s="150">
        <v>0</v>
      </c>
      <c r="AE16" s="150">
        <v>0</v>
      </c>
      <c r="AF16" s="150">
        <v>0</v>
      </c>
      <c r="AG16" s="177"/>
    </row>
    <row r="17" spans="1:33" ht="23.25">
      <c r="A17" s="15" t="s">
        <v>7</v>
      </c>
      <c r="B17" s="150">
        <v>0</v>
      </c>
      <c r="C17" s="150">
        <v>0</v>
      </c>
      <c r="D17" s="150">
        <v>0</v>
      </c>
      <c r="E17" s="150">
        <v>0</v>
      </c>
      <c r="F17" s="150">
        <v>0</v>
      </c>
      <c r="G17" s="150">
        <v>0</v>
      </c>
      <c r="H17" s="150">
        <v>0</v>
      </c>
      <c r="I17" s="150">
        <v>0</v>
      </c>
      <c r="J17" s="150">
        <v>0</v>
      </c>
      <c r="K17" s="150">
        <v>0</v>
      </c>
      <c r="L17" s="150">
        <v>0</v>
      </c>
      <c r="M17" s="150">
        <v>0</v>
      </c>
      <c r="N17" s="150">
        <v>0</v>
      </c>
      <c r="O17" s="150">
        <v>0</v>
      </c>
      <c r="P17" s="150">
        <v>0</v>
      </c>
      <c r="Q17" s="150">
        <v>0</v>
      </c>
      <c r="R17" s="150">
        <v>0</v>
      </c>
      <c r="S17" s="150">
        <v>0</v>
      </c>
      <c r="T17" s="150">
        <v>0</v>
      </c>
      <c r="U17" s="150">
        <v>0</v>
      </c>
      <c r="V17" s="150">
        <v>0</v>
      </c>
      <c r="W17" s="150">
        <v>0</v>
      </c>
      <c r="X17" s="150">
        <v>0</v>
      </c>
      <c r="Y17" s="150">
        <v>0</v>
      </c>
      <c r="Z17" s="150">
        <v>0</v>
      </c>
      <c r="AA17" s="150">
        <v>0</v>
      </c>
      <c r="AB17" s="150">
        <v>0</v>
      </c>
      <c r="AC17" s="150">
        <v>0</v>
      </c>
      <c r="AD17" s="150">
        <v>0</v>
      </c>
      <c r="AE17" s="150">
        <v>0</v>
      </c>
      <c r="AF17" s="150">
        <v>0</v>
      </c>
      <c r="AG17" s="177"/>
    </row>
    <row r="18" spans="1:33" ht="23.25">
      <c r="A18" s="15"/>
      <c r="B18" s="177"/>
      <c r="C18" s="177"/>
      <c r="D18" s="177"/>
      <c r="E18" s="177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  <c r="S18" s="213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</row>
    <row r="19" spans="1:33" ht="23.25">
      <c r="A19" s="15"/>
      <c r="B19" s="68">
        <f>SUM(B13:B17)</f>
        <v>19.16</v>
      </c>
      <c r="C19" s="68">
        <f aca="true" t="shared" si="1" ref="C19:AF19">SUM(C13:C17)</f>
        <v>21.900000000000002</v>
      </c>
      <c r="D19" s="68">
        <f t="shared" si="1"/>
        <v>21.39</v>
      </c>
      <c r="E19" s="68">
        <f t="shared" si="1"/>
        <v>20.42</v>
      </c>
      <c r="F19" s="68">
        <f t="shared" si="1"/>
        <v>21.6</v>
      </c>
      <c r="G19" s="68">
        <f t="shared" si="1"/>
        <v>21.01</v>
      </c>
      <c r="H19" s="68">
        <f t="shared" si="1"/>
        <v>22.18</v>
      </c>
      <c r="I19" s="68">
        <f t="shared" si="1"/>
        <v>21.95</v>
      </c>
      <c r="J19" s="68">
        <f t="shared" si="1"/>
        <v>21.189999999999998</v>
      </c>
      <c r="K19" s="68">
        <f t="shared" si="1"/>
        <v>21.93</v>
      </c>
      <c r="L19" s="68">
        <f t="shared" si="1"/>
        <v>19.779999999999998</v>
      </c>
      <c r="M19" s="68">
        <f t="shared" si="1"/>
        <v>21.296000000000003</v>
      </c>
      <c r="N19" s="68">
        <f t="shared" si="1"/>
        <v>17.650000000000002</v>
      </c>
      <c r="O19" s="68">
        <f t="shared" si="1"/>
        <v>18.619999999999997</v>
      </c>
      <c r="P19" s="68">
        <f t="shared" si="1"/>
        <v>16.78</v>
      </c>
      <c r="Q19" s="68">
        <f t="shared" si="1"/>
        <v>20.02</v>
      </c>
      <c r="R19" s="68">
        <f t="shared" si="1"/>
        <v>17.500000000000004</v>
      </c>
      <c r="S19" s="68">
        <f t="shared" si="1"/>
        <v>19.84</v>
      </c>
      <c r="T19" s="68">
        <f t="shared" si="1"/>
        <v>20.130000000000003</v>
      </c>
      <c r="U19" s="68">
        <f t="shared" si="1"/>
        <v>18.65</v>
      </c>
      <c r="V19" s="68">
        <f t="shared" si="1"/>
        <v>18.81</v>
      </c>
      <c r="W19" s="68">
        <f t="shared" si="1"/>
        <v>18.56</v>
      </c>
      <c r="X19" s="68">
        <f t="shared" si="1"/>
        <v>19.48</v>
      </c>
      <c r="Y19" s="68">
        <f t="shared" si="1"/>
        <v>12.68</v>
      </c>
      <c r="Z19" s="68">
        <f t="shared" si="1"/>
        <v>16.31</v>
      </c>
      <c r="AA19" s="68">
        <f t="shared" si="1"/>
        <v>18.28</v>
      </c>
      <c r="AB19" s="68">
        <f t="shared" si="1"/>
        <v>19.72</v>
      </c>
      <c r="AC19" s="68">
        <f t="shared" si="1"/>
        <v>19.58</v>
      </c>
      <c r="AD19" s="68">
        <f t="shared" si="1"/>
        <v>18.12</v>
      </c>
      <c r="AE19" s="68">
        <f t="shared" si="1"/>
        <v>19.86</v>
      </c>
      <c r="AF19" s="68">
        <f t="shared" si="1"/>
        <v>19.14</v>
      </c>
      <c r="AG19" s="177">
        <f>SUM(B19:AF19)/31</f>
        <v>19.468903225806454</v>
      </c>
    </row>
    <row r="20" spans="1:33" ht="23.25">
      <c r="A20" s="15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</row>
    <row r="21" spans="1:33" ht="23.25">
      <c r="A21" s="21" t="s">
        <v>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</row>
    <row r="22" spans="1:33" ht="23.25">
      <c r="A22" s="15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</row>
    <row r="23" spans="1:33" ht="23.25">
      <c r="A23" s="15" t="s">
        <v>9</v>
      </c>
      <c r="B23" s="177">
        <v>20.09</v>
      </c>
      <c r="C23" s="177">
        <v>16</v>
      </c>
      <c r="D23" s="177">
        <v>18.71</v>
      </c>
      <c r="E23" s="177">
        <v>17.32</v>
      </c>
      <c r="F23" s="177">
        <v>18.78</v>
      </c>
      <c r="G23" s="177">
        <v>17.2</v>
      </c>
      <c r="H23" s="177">
        <v>18.9</v>
      </c>
      <c r="I23" s="177">
        <v>21.73</v>
      </c>
      <c r="J23" s="177">
        <v>20.64</v>
      </c>
      <c r="K23" s="177">
        <v>20.52</v>
      </c>
      <c r="L23" s="177">
        <v>16.58</v>
      </c>
      <c r="M23" s="177">
        <v>14.77</v>
      </c>
      <c r="N23" s="177">
        <v>16.68</v>
      </c>
      <c r="O23" s="177">
        <v>15.93</v>
      </c>
      <c r="P23" s="177">
        <v>16.93</v>
      </c>
      <c r="Q23" s="177">
        <v>15.75</v>
      </c>
      <c r="R23" s="177">
        <v>16.61</v>
      </c>
      <c r="S23" s="104">
        <v>16.11</v>
      </c>
      <c r="T23" s="104">
        <v>16.33</v>
      </c>
      <c r="U23" s="104">
        <v>15.91</v>
      </c>
      <c r="V23" s="104">
        <v>16.95</v>
      </c>
      <c r="W23" s="104">
        <v>16.31</v>
      </c>
      <c r="X23" s="104">
        <v>16.23</v>
      </c>
      <c r="Y23" s="104">
        <v>17.35</v>
      </c>
      <c r="Z23" s="104">
        <v>16.64</v>
      </c>
      <c r="AA23" s="104">
        <v>15.84</v>
      </c>
      <c r="AB23" s="104">
        <v>16.38</v>
      </c>
      <c r="AC23" s="104">
        <v>15.68</v>
      </c>
      <c r="AD23" s="104">
        <v>12.97</v>
      </c>
      <c r="AE23" s="104">
        <v>16.7</v>
      </c>
      <c r="AF23" s="104">
        <v>18.3</v>
      </c>
      <c r="AG23" s="177"/>
    </row>
    <row r="24" spans="1:33" ht="23.25">
      <c r="A24" s="15" t="s">
        <v>36</v>
      </c>
      <c r="B24" s="177">
        <v>-0.23</v>
      </c>
      <c r="C24" s="177">
        <v>0</v>
      </c>
      <c r="D24" s="177">
        <v>0</v>
      </c>
      <c r="E24" s="177">
        <v>0</v>
      </c>
      <c r="F24" s="177">
        <v>0</v>
      </c>
      <c r="G24" s="177">
        <v>0</v>
      </c>
      <c r="H24" s="177">
        <v>0</v>
      </c>
      <c r="I24" s="177">
        <v>0</v>
      </c>
      <c r="J24" s="177">
        <v>0</v>
      </c>
      <c r="K24" s="177">
        <v>0</v>
      </c>
      <c r="L24" s="177">
        <v>0</v>
      </c>
      <c r="M24" s="177">
        <v>0</v>
      </c>
      <c r="N24" s="177">
        <v>0.32</v>
      </c>
      <c r="O24" s="177">
        <v>0.71</v>
      </c>
      <c r="P24" s="177">
        <v>0.72</v>
      </c>
      <c r="Q24" s="177">
        <v>0.72</v>
      </c>
      <c r="R24" s="177">
        <v>0.71</v>
      </c>
      <c r="S24" s="104">
        <v>0.46</v>
      </c>
      <c r="T24" s="104">
        <v>0</v>
      </c>
      <c r="U24" s="104">
        <v>0</v>
      </c>
      <c r="V24" s="104">
        <v>0</v>
      </c>
      <c r="W24" s="104">
        <v>0.24</v>
      </c>
      <c r="X24" s="104">
        <v>0.27</v>
      </c>
      <c r="Y24" s="104">
        <v>0</v>
      </c>
      <c r="Z24" s="104">
        <v>0</v>
      </c>
      <c r="AA24" s="104">
        <v>0</v>
      </c>
      <c r="AB24" s="104">
        <v>0</v>
      </c>
      <c r="AC24" s="104">
        <v>0</v>
      </c>
      <c r="AD24" s="104">
        <v>0</v>
      </c>
      <c r="AE24" s="104">
        <v>0</v>
      </c>
      <c r="AF24" s="104">
        <v>0</v>
      </c>
      <c r="AG24" s="177"/>
    </row>
    <row r="25" spans="1:33" ht="23.25">
      <c r="A25" s="15" t="s">
        <v>10</v>
      </c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77"/>
    </row>
    <row r="26" spans="1:33" ht="23.25">
      <c r="A26" s="15" t="s">
        <v>25</v>
      </c>
      <c r="B26" s="177">
        <v>56</v>
      </c>
      <c r="C26" s="177">
        <v>54</v>
      </c>
      <c r="D26" s="177">
        <v>48</v>
      </c>
      <c r="E26" s="177">
        <v>47</v>
      </c>
      <c r="F26" s="177">
        <v>46</v>
      </c>
      <c r="G26" s="177">
        <v>50</v>
      </c>
      <c r="H26" s="177">
        <v>43</v>
      </c>
      <c r="I26" s="177">
        <v>49</v>
      </c>
      <c r="J26" s="177">
        <v>42</v>
      </c>
      <c r="K26" s="177">
        <v>43</v>
      </c>
      <c r="L26" s="177">
        <v>42</v>
      </c>
      <c r="M26" s="177">
        <v>53</v>
      </c>
      <c r="N26" s="177">
        <v>38</v>
      </c>
      <c r="O26" s="177">
        <v>33</v>
      </c>
      <c r="P26" s="177">
        <v>39</v>
      </c>
      <c r="Q26" s="177">
        <v>48</v>
      </c>
      <c r="R26" s="177">
        <v>42</v>
      </c>
      <c r="S26" s="104">
        <v>45</v>
      </c>
      <c r="T26" s="104">
        <v>50</v>
      </c>
      <c r="U26" s="104">
        <v>42</v>
      </c>
      <c r="V26" s="104">
        <v>39</v>
      </c>
      <c r="W26" s="104">
        <v>40</v>
      </c>
      <c r="X26" s="104">
        <v>57</v>
      </c>
      <c r="Y26" s="104">
        <v>47</v>
      </c>
      <c r="Z26" s="104">
        <v>47</v>
      </c>
      <c r="AA26" s="104">
        <v>32</v>
      </c>
      <c r="AB26" s="104">
        <v>33</v>
      </c>
      <c r="AC26" s="104">
        <v>41</v>
      </c>
      <c r="AD26" s="104">
        <v>52</v>
      </c>
      <c r="AE26" s="104">
        <v>50</v>
      </c>
      <c r="AF26" s="104">
        <v>55</v>
      </c>
      <c r="AG26" s="177"/>
    </row>
    <row r="27" spans="1:33" ht="23.25">
      <c r="A27" s="15" t="s">
        <v>24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77"/>
    </row>
    <row r="28" spans="1:33" ht="23.25">
      <c r="A28" s="15" t="s">
        <v>26</v>
      </c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77"/>
    </row>
    <row r="29" spans="1:33" ht="23.25">
      <c r="A29" s="15" t="s">
        <v>27</v>
      </c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77"/>
    </row>
    <row r="30" spans="1:33" ht="23.25">
      <c r="A30" s="15" t="s">
        <v>18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77"/>
    </row>
    <row r="31" spans="1:33" ht="23.25">
      <c r="A31" s="15" t="s">
        <v>5</v>
      </c>
      <c r="B31" s="177">
        <v>0.3</v>
      </c>
      <c r="C31" s="177">
        <v>0.3</v>
      </c>
      <c r="D31" s="177">
        <v>0.3</v>
      </c>
      <c r="E31" s="177">
        <v>0.3</v>
      </c>
      <c r="F31" s="177">
        <v>0.3</v>
      </c>
      <c r="G31" s="177">
        <v>0.3</v>
      </c>
      <c r="H31" s="177">
        <v>0.3</v>
      </c>
      <c r="I31" s="177">
        <v>0.7</v>
      </c>
      <c r="J31" s="177">
        <v>0.7</v>
      </c>
      <c r="K31" s="177">
        <v>0.7</v>
      </c>
      <c r="L31" s="177">
        <v>0.7</v>
      </c>
      <c r="M31" s="177">
        <v>0.7</v>
      </c>
      <c r="N31" s="177">
        <v>0.9</v>
      </c>
      <c r="O31" s="177">
        <v>0.9</v>
      </c>
      <c r="P31" s="177">
        <v>0.9</v>
      </c>
      <c r="Q31" s="177">
        <v>0.9</v>
      </c>
      <c r="R31" s="177">
        <v>0.3</v>
      </c>
      <c r="S31" s="104">
        <v>0.3</v>
      </c>
      <c r="T31" s="104">
        <v>0.3</v>
      </c>
      <c r="U31" s="104">
        <v>0.3</v>
      </c>
      <c r="V31" s="104">
        <v>0.3</v>
      </c>
      <c r="W31" s="104">
        <v>0.3</v>
      </c>
      <c r="X31" s="104">
        <v>0.3</v>
      </c>
      <c r="Y31" s="104">
        <v>0.3</v>
      </c>
      <c r="Z31" s="104">
        <v>0.3</v>
      </c>
      <c r="AA31" s="104">
        <v>0.3</v>
      </c>
      <c r="AB31" s="104">
        <v>0.3</v>
      </c>
      <c r="AC31" s="104">
        <v>0.3</v>
      </c>
      <c r="AD31" s="104">
        <v>0.3</v>
      </c>
      <c r="AE31" s="104">
        <v>0.3</v>
      </c>
      <c r="AF31" s="104">
        <v>0.3</v>
      </c>
      <c r="AG31" s="177"/>
    </row>
    <row r="32" spans="1:33" ht="23.25">
      <c r="A32" s="15" t="s">
        <v>11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77"/>
    </row>
    <row r="33" spans="1:33" ht="23.25">
      <c r="A33" s="15" t="s">
        <v>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77"/>
    </row>
    <row r="34" spans="1:33" ht="23.25">
      <c r="A34" s="15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 t="s">
        <v>30</v>
      </c>
    </row>
    <row r="35" spans="1:33" ht="23.25">
      <c r="A35" s="15"/>
      <c r="B35" s="68">
        <f>SUM(B23+B24+B25+B30+B31+B32+B33)</f>
        <v>20.16</v>
      </c>
      <c r="C35" s="68">
        <f aca="true" t="shared" si="2" ref="C35:AF35">SUM(C23+C24+C25+C30+C31+C32+C33)</f>
        <v>16.3</v>
      </c>
      <c r="D35" s="68">
        <f t="shared" si="2"/>
        <v>19.01</v>
      </c>
      <c r="E35" s="68">
        <f t="shared" si="2"/>
        <v>17.62</v>
      </c>
      <c r="F35" s="68">
        <f t="shared" si="2"/>
        <v>19.080000000000002</v>
      </c>
      <c r="G35" s="68">
        <f t="shared" si="2"/>
        <v>17.5</v>
      </c>
      <c r="H35" s="68">
        <f>SUM(H23+H24+H25+H30+H31+H32+H33)</f>
        <v>19.2</v>
      </c>
      <c r="I35" s="68">
        <f t="shared" si="2"/>
        <v>22.43</v>
      </c>
      <c r="J35" s="68">
        <f t="shared" si="2"/>
        <v>21.34</v>
      </c>
      <c r="K35" s="68">
        <f t="shared" si="2"/>
        <v>21.22</v>
      </c>
      <c r="L35" s="68">
        <f t="shared" si="2"/>
        <v>17.279999999999998</v>
      </c>
      <c r="M35" s="68">
        <f>SUM(M23+M24+M25+M30+M31+M32+M33)</f>
        <v>15.469999999999999</v>
      </c>
      <c r="N35" s="68">
        <f t="shared" si="2"/>
        <v>17.9</v>
      </c>
      <c r="O35" s="68">
        <f t="shared" si="2"/>
        <v>17.54</v>
      </c>
      <c r="P35" s="68">
        <f t="shared" si="2"/>
        <v>18.549999999999997</v>
      </c>
      <c r="Q35" s="68">
        <f t="shared" si="2"/>
        <v>17.369999999999997</v>
      </c>
      <c r="R35" s="68">
        <f t="shared" si="2"/>
        <v>17.62</v>
      </c>
      <c r="S35" s="68">
        <f t="shared" si="2"/>
        <v>16.87</v>
      </c>
      <c r="T35" s="68">
        <f t="shared" si="2"/>
        <v>16.63</v>
      </c>
      <c r="U35" s="68">
        <f t="shared" si="2"/>
        <v>16.21</v>
      </c>
      <c r="V35" s="68">
        <f t="shared" si="2"/>
        <v>17.25</v>
      </c>
      <c r="W35" s="68">
        <f t="shared" si="2"/>
        <v>16.849999999999998</v>
      </c>
      <c r="X35" s="68">
        <f t="shared" si="2"/>
        <v>16.8</v>
      </c>
      <c r="Y35" s="68">
        <f t="shared" si="2"/>
        <v>17.650000000000002</v>
      </c>
      <c r="Z35" s="68">
        <f t="shared" si="2"/>
        <v>16.94</v>
      </c>
      <c r="AA35" s="68">
        <f t="shared" si="2"/>
        <v>16.14</v>
      </c>
      <c r="AB35" s="68">
        <f t="shared" si="2"/>
        <v>16.68</v>
      </c>
      <c r="AC35" s="68">
        <f t="shared" si="2"/>
        <v>15.98</v>
      </c>
      <c r="AD35" s="68">
        <f t="shared" si="2"/>
        <v>13.270000000000001</v>
      </c>
      <c r="AE35" s="68">
        <f t="shared" si="2"/>
        <v>17</v>
      </c>
      <c r="AF35" s="68">
        <f t="shared" si="2"/>
        <v>18.6</v>
      </c>
      <c r="AG35" s="177">
        <f>SUM(B35:AF35)/31</f>
        <v>17.692258064516132</v>
      </c>
    </row>
    <row r="36" spans="1:33" ht="23.25">
      <c r="A36" s="21" t="s">
        <v>12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</row>
    <row r="37" spans="1:33" ht="23.25">
      <c r="A37" s="21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</row>
    <row r="38" spans="1:33" ht="23.25">
      <c r="A38" s="15" t="s">
        <v>13</v>
      </c>
      <c r="B38" s="104">
        <v>2.3</v>
      </c>
      <c r="C38" s="104">
        <v>2.4</v>
      </c>
      <c r="D38" s="104">
        <v>1.8</v>
      </c>
      <c r="E38" s="104">
        <v>2</v>
      </c>
      <c r="F38" s="104">
        <v>2.4</v>
      </c>
      <c r="G38" s="104">
        <v>2.6</v>
      </c>
      <c r="H38" s="104">
        <v>2.7</v>
      </c>
      <c r="I38" s="104">
        <v>3.5</v>
      </c>
      <c r="J38" s="104">
        <v>2.3</v>
      </c>
      <c r="K38" s="211">
        <v>2.1</v>
      </c>
      <c r="L38" s="211">
        <v>1.7</v>
      </c>
      <c r="M38" s="211">
        <v>0</v>
      </c>
      <c r="N38" s="211">
        <v>0</v>
      </c>
      <c r="O38" s="211">
        <v>0</v>
      </c>
      <c r="P38" s="211">
        <v>0</v>
      </c>
      <c r="Q38" s="211">
        <v>2.1</v>
      </c>
      <c r="R38" s="211">
        <v>2.4</v>
      </c>
      <c r="S38" s="211">
        <v>2</v>
      </c>
      <c r="T38" s="211">
        <v>2.1</v>
      </c>
      <c r="U38" s="211">
        <v>2</v>
      </c>
      <c r="V38" s="211">
        <v>1.6</v>
      </c>
      <c r="W38" s="211">
        <v>2.1</v>
      </c>
      <c r="X38" s="211">
        <v>2.1</v>
      </c>
      <c r="Y38" s="211">
        <v>2.7</v>
      </c>
      <c r="Z38" s="211">
        <v>2.2</v>
      </c>
      <c r="AA38" s="211">
        <v>0</v>
      </c>
      <c r="AB38" s="211">
        <v>2.8</v>
      </c>
      <c r="AC38" s="211">
        <v>1.9</v>
      </c>
      <c r="AD38" s="211">
        <v>2.9</v>
      </c>
      <c r="AE38" s="211">
        <v>1.4</v>
      </c>
      <c r="AF38" s="211">
        <v>2</v>
      </c>
      <c r="AG38" s="177"/>
    </row>
    <row r="39" spans="1:33" ht="23.25">
      <c r="A39" s="15" t="s">
        <v>32</v>
      </c>
      <c r="B39" s="104">
        <v>0</v>
      </c>
      <c r="C39" s="104">
        <v>0</v>
      </c>
      <c r="D39" s="104">
        <v>0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211">
        <v>0</v>
      </c>
      <c r="M39" s="211">
        <v>1.8</v>
      </c>
      <c r="N39" s="211">
        <v>2.3</v>
      </c>
      <c r="O39" s="211">
        <v>1.8</v>
      </c>
      <c r="P39" s="211">
        <v>1.2</v>
      </c>
      <c r="Q39" s="211">
        <v>0</v>
      </c>
      <c r="R39" s="211">
        <v>0</v>
      </c>
      <c r="S39" s="211">
        <v>0</v>
      </c>
      <c r="T39" s="211">
        <v>0</v>
      </c>
      <c r="U39" s="211">
        <v>0</v>
      </c>
      <c r="V39" s="211">
        <v>0</v>
      </c>
      <c r="W39" s="211">
        <v>0</v>
      </c>
      <c r="X39" s="211">
        <v>0</v>
      </c>
      <c r="Y39" s="211">
        <v>0</v>
      </c>
      <c r="Z39" s="211">
        <v>0</v>
      </c>
      <c r="AA39" s="211">
        <v>1.8</v>
      </c>
      <c r="AB39" s="211">
        <v>0</v>
      </c>
      <c r="AC39" s="211">
        <v>0</v>
      </c>
      <c r="AD39" s="211">
        <v>0</v>
      </c>
      <c r="AE39" s="211">
        <v>0</v>
      </c>
      <c r="AF39" s="211">
        <v>0</v>
      </c>
      <c r="AG39" s="177">
        <f>SUM(B39:AF39)</f>
        <v>8.9</v>
      </c>
    </row>
    <row r="40" spans="1:33" ht="23.25">
      <c r="A40" s="15" t="s">
        <v>4</v>
      </c>
      <c r="B40" s="104">
        <v>1.5</v>
      </c>
      <c r="C40" s="104">
        <v>1.5</v>
      </c>
      <c r="D40" s="104">
        <v>1.5</v>
      </c>
      <c r="E40" s="104">
        <v>1.5</v>
      </c>
      <c r="F40" s="104">
        <v>1.5</v>
      </c>
      <c r="G40" s="104">
        <v>1.5</v>
      </c>
      <c r="H40" s="104">
        <v>2</v>
      </c>
      <c r="I40" s="104">
        <v>2</v>
      </c>
      <c r="J40" s="104">
        <v>1.5</v>
      </c>
      <c r="K40" s="211">
        <v>1.5</v>
      </c>
      <c r="L40" s="211">
        <v>1.5</v>
      </c>
      <c r="M40" s="211">
        <v>1.5</v>
      </c>
      <c r="N40" s="211">
        <v>1.5</v>
      </c>
      <c r="O40" s="211">
        <v>1.5</v>
      </c>
      <c r="P40" s="211">
        <v>1.5</v>
      </c>
      <c r="Q40" s="211">
        <v>1.5</v>
      </c>
      <c r="R40" s="211">
        <v>1.5</v>
      </c>
      <c r="S40" s="211">
        <v>1.5</v>
      </c>
      <c r="T40" s="211">
        <v>1.5</v>
      </c>
      <c r="U40" s="211">
        <v>1.5</v>
      </c>
      <c r="V40" s="211">
        <v>1.5</v>
      </c>
      <c r="W40" s="211">
        <v>1.5</v>
      </c>
      <c r="X40" s="211">
        <v>1.5</v>
      </c>
      <c r="Y40" s="211">
        <v>1.5</v>
      </c>
      <c r="Z40" s="211">
        <v>1.5</v>
      </c>
      <c r="AA40" s="211">
        <v>1.5</v>
      </c>
      <c r="AB40" s="211">
        <v>1.5</v>
      </c>
      <c r="AC40" s="211">
        <v>1.5</v>
      </c>
      <c r="AD40" s="211">
        <v>1.5</v>
      </c>
      <c r="AE40" s="211">
        <v>1.5</v>
      </c>
      <c r="AF40" s="211">
        <v>1.5</v>
      </c>
      <c r="AG40" s="177"/>
    </row>
    <row r="41" spans="1:33" ht="23.25">
      <c r="A41" s="15" t="s">
        <v>14</v>
      </c>
      <c r="B41" s="104">
        <v>0</v>
      </c>
      <c r="C41" s="104">
        <v>0</v>
      </c>
      <c r="D41" s="104">
        <v>0</v>
      </c>
      <c r="E41" s="104">
        <v>0</v>
      </c>
      <c r="F41" s="104">
        <v>0</v>
      </c>
      <c r="G41" s="104">
        <v>0</v>
      </c>
      <c r="H41" s="104">
        <v>0</v>
      </c>
      <c r="I41" s="104">
        <v>0</v>
      </c>
      <c r="J41" s="104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  <c r="T41" s="211">
        <v>0</v>
      </c>
      <c r="U41" s="211">
        <v>0</v>
      </c>
      <c r="V41" s="211">
        <v>0</v>
      </c>
      <c r="W41" s="211">
        <v>0</v>
      </c>
      <c r="X41" s="211">
        <v>0</v>
      </c>
      <c r="Y41" s="211">
        <v>0</v>
      </c>
      <c r="Z41" s="211">
        <v>0</v>
      </c>
      <c r="AA41" s="211">
        <v>0</v>
      </c>
      <c r="AB41" s="211">
        <v>0</v>
      </c>
      <c r="AC41" s="211">
        <v>0</v>
      </c>
      <c r="AD41" s="211">
        <v>0</v>
      </c>
      <c r="AE41" s="211">
        <v>0</v>
      </c>
      <c r="AF41" s="211">
        <v>0</v>
      </c>
      <c r="AG41" s="177"/>
    </row>
    <row r="42" spans="1:33" ht="23.25">
      <c r="A42" s="15" t="s">
        <v>11</v>
      </c>
      <c r="B42" s="104">
        <v>0</v>
      </c>
      <c r="C42" s="104">
        <v>0</v>
      </c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>
        <v>0</v>
      </c>
      <c r="V42" s="211">
        <v>0</v>
      </c>
      <c r="W42" s="211">
        <v>0</v>
      </c>
      <c r="X42" s="211">
        <v>0</v>
      </c>
      <c r="Y42" s="211">
        <v>0</v>
      </c>
      <c r="Z42" s="211">
        <v>0</v>
      </c>
      <c r="AA42" s="211">
        <v>0</v>
      </c>
      <c r="AB42" s="211">
        <v>0</v>
      </c>
      <c r="AC42" s="211">
        <v>0</v>
      </c>
      <c r="AD42" s="211">
        <v>0</v>
      </c>
      <c r="AE42" s="211">
        <v>0</v>
      </c>
      <c r="AF42" s="211">
        <v>0</v>
      </c>
      <c r="AG42" s="177"/>
    </row>
    <row r="43" spans="1:33" ht="23.25">
      <c r="A43" s="15"/>
      <c r="B43" s="176"/>
      <c r="C43" s="176"/>
      <c r="D43" s="177"/>
      <c r="E43" s="177"/>
      <c r="F43" s="177"/>
      <c r="G43" s="177"/>
      <c r="H43" s="177"/>
      <c r="I43" s="177"/>
      <c r="J43" s="177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 t="s">
        <v>30</v>
      </c>
    </row>
    <row r="44" spans="1:33" ht="23.25">
      <c r="A44" s="15"/>
      <c r="B44" s="68">
        <f aca="true" t="shared" si="3" ref="B44:AF44">SUM(B38:B42)</f>
        <v>3.8</v>
      </c>
      <c r="C44" s="68">
        <f t="shared" si="3"/>
        <v>3.9</v>
      </c>
      <c r="D44" s="68">
        <f t="shared" si="3"/>
        <v>3.3</v>
      </c>
      <c r="E44" s="68">
        <f t="shared" si="3"/>
        <v>3.5</v>
      </c>
      <c r="F44" s="68">
        <f t="shared" si="3"/>
        <v>3.9</v>
      </c>
      <c r="G44" s="68">
        <f t="shared" si="3"/>
        <v>4.1</v>
      </c>
      <c r="H44" s="68">
        <f>SUM(H38:H42)</f>
        <v>4.7</v>
      </c>
      <c r="I44" s="68">
        <f t="shared" si="3"/>
        <v>5.5</v>
      </c>
      <c r="J44" s="68">
        <f t="shared" si="3"/>
        <v>3.8</v>
      </c>
      <c r="K44" s="68">
        <f t="shared" si="3"/>
        <v>3.6</v>
      </c>
      <c r="L44" s="68">
        <f t="shared" si="3"/>
        <v>3.2</v>
      </c>
      <c r="M44" s="68">
        <f t="shared" si="3"/>
        <v>3.3</v>
      </c>
      <c r="N44" s="68">
        <f t="shared" si="3"/>
        <v>3.8</v>
      </c>
      <c r="O44" s="68">
        <f t="shared" si="3"/>
        <v>3.3</v>
      </c>
      <c r="P44" s="68">
        <f t="shared" si="3"/>
        <v>2.7</v>
      </c>
      <c r="Q44" s="68">
        <f t="shared" si="3"/>
        <v>3.6</v>
      </c>
      <c r="R44" s="68">
        <f t="shared" si="3"/>
        <v>3.9</v>
      </c>
      <c r="S44" s="68">
        <f t="shared" si="3"/>
        <v>3.5</v>
      </c>
      <c r="T44" s="68">
        <f t="shared" si="3"/>
        <v>3.6</v>
      </c>
      <c r="U44" s="68">
        <f t="shared" si="3"/>
        <v>3.5</v>
      </c>
      <c r="V44" s="68">
        <f t="shared" si="3"/>
        <v>3.1</v>
      </c>
      <c r="W44" s="68">
        <f t="shared" si="3"/>
        <v>3.6</v>
      </c>
      <c r="X44" s="68">
        <f t="shared" si="3"/>
        <v>3.6</v>
      </c>
      <c r="Y44" s="68">
        <f t="shared" si="3"/>
        <v>4.2</v>
      </c>
      <c r="Z44" s="68">
        <f t="shared" si="3"/>
        <v>3.7</v>
      </c>
      <c r="AA44" s="68">
        <f t="shared" si="3"/>
        <v>3.3</v>
      </c>
      <c r="AB44" s="68">
        <f t="shared" si="3"/>
        <v>4.3</v>
      </c>
      <c r="AC44" s="68">
        <f t="shared" si="3"/>
        <v>3.4</v>
      </c>
      <c r="AD44" s="68">
        <f t="shared" si="3"/>
        <v>4.4</v>
      </c>
      <c r="AE44" s="68">
        <f t="shared" si="3"/>
        <v>2.9</v>
      </c>
      <c r="AF44" s="68">
        <f t="shared" si="3"/>
        <v>3.5</v>
      </c>
      <c r="AG44" s="177">
        <f>SUM(B44:AF44)/31</f>
        <v>3.693548387096774</v>
      </c>
    </row>
    <row r="45" spans="1:33" ht="23.25">
      <c r="A45" s="15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</row>
    <row r="46" spans="1:33" ht="23.25">
      <c r="A46" s="21" t="s">
        <v>15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</row>
    <row r="47" spans="1:33" ht="23.25">
      <c r="A47" s="15" t="s">
        <v>4</v>
      </c>
      <c r="B47" s="68">
        <v>0.6392</v>
      </c>
      <c r="C47" s="68">
        <v>0.6163</v>
      </c>
      <c r="D47" s="68">
        <v>0.5469</v>
      </c>
      <c r="E47" s="68">
        <v>0.5525</v>
      </c>
      <c r="F47" s="68">
        <v>0.4456</v>
      </c>
      <c r="G47" s="68">
        <v>0.555</v>
      </c>
      <c r="H47" s="68">
        <v>0.187</v>
      </c>
      <c r="I47" s="68">
        <v>0.657</v>
      </c>
      <c r="J47" s="68">
        <v>0.6438</v>
      </c>
      <c r="K47" s="68">
        <v>0.6137</v>
      </c>
      <c r="L47" s="231">
        <v>0.649</v>
      </c>
      <c r="M47" s="231">
        <v>0.6514</v>
      </c>
      <c r="N47" s="231">
        <v>0.6213</v>
      </c>
      <c r="O47" s="68">
        <v>0.2371</v>
      </c>
      <c r="P47" s="231">
        <v>0.4001</v>
      </c>
      <c r="Q47" s="231">
        <v>0.5138</v>
      </c>
      <c r="R47" s="231">
        <v>0.4774</v>
      </c>
      <c r="S47" s="231">
        <v>0.4763</v>
      </c>
      <c r="T47" s="231">
        <v>0.3631</v>
      </c>
      <c r="U47" s="231">
        <v>0.4699</v>
      </c>
      <c r="V47" s="231">
        <v>0.5702</v>
      </c>
      <c r="W47" s="231">
        <v>0.7118</v>
      </c>
      <c r="X47" s="231">
        <v>0.638</v>
      </c>
      <c r="Y47" s="231">
        <v>0.5568</v>
      </c>
      <c r="Z47" s="231">
        <v>0.5048</v>
      </c>
      <c r="AA47" s="231">
        <v>0.3465</v>
      </c>
      <c r="AB47" s="231">
        <v>0.442</v>
      </c>
      <c r="AC47" s="231">
        <v>0.5919</v>
      </c>
      <c r="AD47" s="231">
        <v>0.6737</v>
      </c>
      <c r="AE47" s="231">
        <v>0.6669</v>
      </c>
      <c r="AF47" s="231">
        <v>0.5919</v>
      </c>
      <c r="AG47" s="177">
        <f>SUM(B47:AF47)/31</f>
        <v>0.5358354838709677</v>
      </c>
    </row>
    <row r="48" spans="1:33" ht="23.25">
      <c r="A48" s="15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</row>
    <row r="49" spans="1:33" ht="23.25">
      <c r="A49" s="15" t="s">
        <v>16</v>
      </c>
      <c r="B49" s="177">
        <f aca="true" t="shared" si="4" ref="B49:AF49">SUM(B10+B19+B35+B44+B47)</f>
        <v>64.1592</v>
      </c>
      <c r="C49" s="177">
        <f t="shared" si="4"/>
        <v>63.0163</v>
      </c>
      <c r="D49" s="177">
        <f t="shared" si="4"/>
        <v>64.1469</v>
      </c>
      <c r="E49" s="177">
        <f t="shared" si="4"/>
        <v>61.9925</v>
      </c>
      <c r="F49" s="177">
        <f t="shared" si="4"/>
        <v>66.6256</v>
      </c>
      <c r="G49" s="177">
        <f t="shared" si="4"/>
        <v>67.465</v>
      </c>
      <c r="H49" s="177">
        <f t="shared" si="4"/>
        <v>71.767</v>
      </c>
      <c r="I49" s="177">
        <f t="shared" si="4"/>
        <v>73.837</v>
      </c>
      <c r="J49" s="177">
        <f t="shared" si="4"/>
        <v>67.9738</v>
      </c>
      <c r="K49" s="177">
        <f t="shared" si="4"/>
        <v>68.16369999999999</v>
      </c>
      <c r="L49" s="177">
        <f t="shared" si="4"/>
        <v>58.809</v>
      </c>
      <c r="M49" s="177">
        <f t="shared" si="4"/>
        <v>60.717400000000005</v>
      </c>
      <c r="N49" s="177">
        <f t="shared" si="4"/>
        <v>58.7713</v>
      </c>
      <c r="O49" s="177">
        <f t="shared" si="4"/>
        <v>58.19709999999999</v>
      </c>
      <c r="P49" s="177">
        <f t="shared" si="4"/>
        <v>57.2301</v>
      </c>
      <c r="Q49" s="177">
        <f t="shared" si="4"/>
        <v>59.60380000000001</v>
      </c>
      <c r="R49" s="177">
        <f t="shared" si="4"/>
        <v>56.69740000000001</v>
      </c>
      <c r="S49" s="177">
        <f t="shared" si="4"/>
        <v>59.5863</v>
      </c>
      <c r="T49" s="177">
        <f t="shared" si="4"/>
        <v>60.02310000000001</v>
      </c>
      <c r="U49" s="177">
        <f t="shared" si="4"/>
        <v>57.8299</v>
      </c>
      <c r="V49" s="177">
        <f t="shared" si="4"/>
        <v>59.7302</v>
      </c>
      <c r="W49" s="177">
        <f t="shared" si="4"/>
        <v>60.02179999999999</v>
      </c>
      <c r="X49" s="177">
        <f t="shared" si="4"/>
        <v>59.617999999999995</v>
      </c>
      <c r="Y49" s="177">
        <f t="shared" si="4"/>
        <v>55.18680000000001</v>
      </c>
      <c r="Z49" s="177">
        <f t="shared" si="4"/>
        <v>56.2548</v>
      </c>
      <c r="AA49" s="177">
        <f t="shared" si="4"/>
        <v>55.66649999999999</v>
      </c>
      <c r="AB49" s="177">
        <f t="shared" si="4"/>
        <v>60.141999999999996</v>
      </c>
      <c r="AC49" s="177">
        <f t="shared" si="4"/>
        <v>60.6519</v>
      </c>
      <c r="AD49" s="177">
        <f t="shared" si="4"/>
        <v>57.2637</v>
      </c>
      <c r="AE49" s="177">
        <f t="shared" si="4"/>
        <v>58.72689999999999</v>
      </c>
      <c r="AF49" s="177">
        <f t="shared" si="4"/>
        <v>59.1319</v>
      </c>
      <c r="AG49" s="177">
        <f>SUM(B49:AF49)/31</f>
        <v>61.25828709677419</v>
      </c>
    </row>
    <row r="50" spans="1:33" ht="23.25">
      <c r="A50" s="15"/>
      <c r="B50" s="177"/>
      <c r="C50" s="188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</row>
    <row r="51" spans="1:33" ht="23.25">
      <c r="A51" s="15" t="s">
        <v>17</v>
      </c>
      <c r="B51" s="177">
        <f aca="true" t="shared" si="5" ref="B51:AF51">B42+B41+B32+B33+B16+B17</f>
        <v>0</v>
      </c>
      <c r="C51" s="177">
        <f t="shared" si="5"/>
        <v>0</v>
      </c>
      <c r="D51" s="177">
        <f t="shared" si="5"/>
        <v>0</v>
      </c>
      <c r="E51" s="177">
        <f t="shared" si="5"/>
        <v>0</v>
      </c>
      <c r="F51" s="177">
        <f t="shared" si="5"/>
        <v>0</v>
      </c>
      <c r="G51" s="177">
        <f t="shared" si="5"/>
        <v>0</v>
      </c>
      <c r="H51" s="177">
        <f t="shared" si="5"/>
        <v>0</v>
      </c>
      <c r="I51" s="177">
        <f t="shared" si="5"/>
        <v>0</v>
      </c>
      <c r="J51" s="177">
        <f t="shared" si="5"/>
        <v>0</v>
      </c>
      <c r="K51" s="177">
        <f t="shared" si="5"/>
        <v>0</v>
      </c>
      <c r="L51" s="177">
        <f t="shared" si="5"/>
        <v>0</v>
      </c>
      <c r="M51" s="177">
        <f t="shared" si="5"/>
        <v>0</v>
      </c>
      <c r="N51" s="177">
        <f t="shared" si="5"/>
        <v>0</v>
      </c>
      <c r="O51" s="177">
        <f t="shared" si="5"/>
        <v>0</v>
      </c>
      <c r="P51" s="177">
        <f t="shared" si="5"/>
        <v>0</v>
      </c>
      <c r="Q51" s="177">
        <f t="shared" si="5"/>
        <v>0</v>
      </c>
      <c r="R51" s="177">
        <f t="shared" si="5"/>
        <v>0</v>
      </c>
      <c r="S51" s="177">
        <f t="shared" si="5"/>
        <v>0</v>
      </c>
      <c r="T51" s="177">
        <f t="shared" si="5"/>
        <v>0</v>
      </c>
      <c r="U51" s="177">
        <f t="shared" si="5"/>
        <v>0</v>
      </c>
      <c r="V51" s="177">
        <f t="shared" si="5"/>
        <v>0</v>
      </c>
      <c r="W51" s="177">
        <f t="shared" si="5"/>
        <v>0</v>
      </c>
      <c r="X51" s="177">
        <f t="shared" si="5"/>
        <v>0</v>
      </c>
      <c r="Y51" s="177">
        <f t="shared" si="5"/>
        <v>0</v>
      </c>
      <c r="Z51" s="177">
        <f t="shared" si="5"/>
        <v>0</v>
      </c>
      <c r="AA51" s="177">
        <f t="shared" si="5"/>
        <v>0</v>
      </c>
      <c r="AB51" s="177">
        <f t="shared" si="5"/>
        <v>0</v>
      </c>
      <c r="AC51" s="177">
        <f t="shared" si="5"/>
        <v>0</v>
      </c>
      <c r="AD51" s="177">
        <f t="shared" si="5"/>
        <v>0</v>
      </c>
      <c r="AE51" s="177">
        <f t="shared" si="5"/>
        <v>0</v>
      </c>
      <c r="AF51" s="177">
        <f t="shared" si="5"/>
        <v>0</v>
      </c>
      <c r="AG51" s="177">
        <f>SUM(B51:AF51)/31</f>
        <v>0</v>
      </c>
    </row>
    <row r="52" spans="1:33" ht="23.25">
      <c r="A52" s="15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 t="s">
        <v>30</v>
      </c>
    </row>
    <row r="53" spans="1:33" ht="23.25">
      <c r="A53" s="21" t="s">
        <v>22</v>
      </c>
      <c r="B53" s="68">
        <f>B49-B51</f>
        <v>64.1592</v>
      </c>
      <c r="C53" s="68">
        <f aca="true" t="shared" si="6" ref="C53:AF53">C49-C51</f>
        <v>63.0163</v>
      </c>
      <c r="D53" s="68">
        <f t="shared" si="6"/>
        <v>64.1469</v>
      </c>
      <c r="E53" s="68">
        <f t="shared" si="6"/>
        <v>61.9925</v>
      </c>
      <c r="F53" s="68">
        <f t="shared" si="6"/>
        <v>66.6256</v>
      </c>
      <c r="G53" s="68">
        <f t="shared" si="6"/>
        <v>67.465</v>
      </c>
      <c r="H53" s="68">
        <f t="shared" si="6"/>
        <v>71.767</v>
      </c>
      <c r="I53" s="68">
        <f t="shared" si="6"/>
        <v>73.837</v>
      </c>
      <c r="J53" s="68">
        <f t="shared" si="6"/>
        <v>67.9738</v>
      </c>
      <c r="K53" s="68">
        <f t="shared" si="6"/>
        <v>68.16369999999999</v>
      </c>
      <c r="L53" s="68">
        <f t="shared" si="6"/>
        <v>58.809</v>
      </c>
      <c r="M53" s="68">
        <f t="shared" si="6"/>
        <v>60.717400000000005</v>
      </c>
      <c r="N53" s="68">
        <f t="shared" si="6"/>
        <v>58.7713</v>
      </c>
      <c r="O53" s="68">
        <f t="shared" si="6"/>
        <v>58.19709999999999</v>
      </c>
      <c r="P53" s="68">
        <f t="shared" si="6"/>
        <v>57.2301</v>
      </c>
      <c r="Q53" s="68">
        <f t="shared" si="6"/>
        <v>59.60380000000001</v>
      </c>
      <c r="R53" s="68">
        <f t="shared" si="6"/>
        <v>56.69740000000001</v>
      </c>
      <c r="S53" s="68">
        <f t="shared" si="6"/>
        <v>59.5863</v>
      </c>
      <c r="T53" s="68">
        <f t="shared" si="6"/>
        <v>60.02310000000001</v>
      </c>
      <c r="U53" s="68">
        <f t="shared" si="6"/>
        <v>57.8299</v>
      </c>
      <c r="V53" s="68">
        <f t="shared" si="6"/>
        <v>59.7302</v>
      </c>
      <c r="W53" s="68">
        <f t="shared" si="6"/>
        <v>60.02179999999999</v>
      </c>
      <c r="X53" s="68">
        <f t="shared" si="6"/>
        <v>59.617999999999995</v>
      </c>
      <c r="Y53" s="68">
        <f t="shared" si="6"/>
        <v>55.18680000000001</v>
      </c>
      <c r="Z53" s="68">
        <f t="shared" si="6"/>
        <v>56.2548</v>
      </c>
      <c r="AA53" s="68">
        <f t="shared" si="6"/>
        <v>55.66649999999999</v>
      </c>
      <c r="AB53" s="68">
        <f t="shared" si="6"/>
        <v>60.141999999999996</v>
      </c>
      <c r="AC53" s="68">
        <f t="shared" si="6"/>
        <v>60.6519</v>
      </c>
      <c r="AD53" s="68">
        <f t="shared" si="6"/>
        <v>57.2637</v>
      </c>
      <c r="AE53" s="68">
        <f t="shared" si="6"/>
        <v>58.72689999999999</v>
      </c>
      <c r="AF53" s="68">
        <f t="shared" si="6"/>
        <v>59.1319</v>
      </c>
      <c r="AG53" s="68">
        <f>SUM(B53:AF53)/31</f>
        <v>61.25828709677419</v>
      </c>
    </row>
    <row r="54" spans="1:33" ht="20.25">
      <c r="A54" s="21"/>
      <c r="B54" s="29"/>
      <c r="C54" s="32"/>
      <c r="D54" s="32"/>
      <c r="E54" s="32"/>
      <c r="F54" s="32"/>
      <c r="G54" s="32"/>
      <c r="H54" s="23"/>
      <c r="I54" s="13"/>
      <c r="J54" s="13"/>
      <c r="K54" s="13"/>
      <c r="L54" s="13"/>
      <c r="M54" s="13"/>
      <c r="N54" s="13"/>
      <c r="O54" s="13"/>
      <c r="P54" s="13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ht="20.25">
      <c r="A55" s="15" t="s">
        <v>20</v>
      </c>
      <c r="B55" s="15"/>
      <c r="C55" s="15"/>
      <c r="D55" s="15"/>
      <c r="E55" s="15"/>
      <c r="F55" s="15"/>
      <c r="G55" s="15"/>
      <c r="H55" s="15"/>
      <c r="I55" s="22"/>
      <c r="J55" s="22"/>
      <c r="K55" s="22"/>
      <c r="L55" s="22"/>
      <c r="M55" s="22"/>
      <c r="N55" s="22"/>
      <c r="O55" s="22"/>
      <c r="P55" s="22"/>
      <c r="Q55" s="23"/>
      <c r="R55" s="23"/>
      <c r="S55" s="15"/>
      <c r="T55" s="15"/>
      <c r="U55" s="15"/>
      <c r="V55" s="15"/>
      <c r="W55" s="15"/>
      <c r="X55" s="15"/>
      <c r="Y55" s="15"/>
      <c r="Z55" s="22"/>
      <c r="AA55" s="22"/>
      <c r="AB55" s="22"/>
      <c r="AC55" s="22"/>
      <c r="AD55" s="22"/>
      <c r="AE55" s="22"/>
      <c r="AF55" s="22"/>
      <c r="AG55" s="22"/>
    </row>
    <row r="56" spans="1:33" ht="1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</row>
    <row r="57" spans="1:33" ht="1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</row>
    <row r="58" spans="1:33" ht="1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</row>
    <row r="59" spans="1:33" ht="1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</row>
    <row r="60" spans="1:33" ht="1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</row>
    <row r="61" spans="1:33" ht="1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</row>
    <row r="62" spans="1:33" ht="1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</row>
  </sheetData>
  <sheetProtection/>
  <printOptions/>
  <pageMargins left="0.35" right="0.21" top="0.51" bottom="0.51" header="0.5" footer="0.5"/>
  <pageSetup horizontalDpi="300" verticalDpi="3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7"/>
  <sheetViews>
    <sheetView zoomScale="55" zoomScaleNormal="55" zoomScalePageLayoutView="0" workbookViewId="0" topLeftCell="A1">
      <pane xSplit="1" ySplit="5" topLeftCell="O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39" sqref="B39:AG39"/>
    </sheetView>
  </sheetViews>
  <sheetFormatPr defaultColWidth="8.88671875" defaultRowHeight="15"/>
  <cols>
    <col min="1" max="1" width="30.4453125" style="16" customWidth="1"/>
    <col min="2" max="2" width="8.4453125" style="16" customWidth="1"/>
    <col min="3" max="3" width="8.21484375" style="16" customWidth="1"/>
    <col min="4" max="4" width="8.4453125" style="16" customWidth="1"/>
    <col min="5" max="5" width="8.77734375" style="16" customWidth="1"/>
    <col min="6" max="6" width="8.21484375" style="16" customWidth="1"/>
    <col min="7" max="8" width="8.4453125" style="16" customWidth="1"/>
    <col min="9" max="10" width="7.99609375" style="16" customWidth="1"/>
    <col min="11" max="11" width="8.21484375" style="16" customWidth="1"/>
    <col min="12" max="13" width="8.4453125" style="16" customWidth="1"/>
    <col min="14" max="14" width="8.6640625" style="16" customWidth="1"/>
    <col min="15" max="15" width="8.21484375" style="16" customWidth="1"/>
    <col min="16" max="17" width="8.4453125" style="16" customWidth="1"/>
    <col min="18" max="19" width="8.21484375" style="16" customWidth="1"/>
    <col min="20" max="21" width="8.4453125" style="16" customWidth="1"/>
    <col min="22" max="22" width="8.21484375" style="16" customWidth="1"/>
    <col min="23" max="23" width="8.4453125" style="16" customWidth="1"/>
    <col min="24" max="24" width="8.21484375" style="16" customWidth="1"/>
    <col min="25" max="25" width="8.4453125" style="16" customWidth="1"/>
    <col min="26" max="26" width="8.21484375" style="16" customWidth="1"/>
    <col min="27" max="27" width="8.88671875" style="16" customWidth="1"/>
    <col min="28" max="30" width="8.21484375" style="16" customWidth="1"/>
    <col min="31" max="32" width="8.4453125" style="16" customWidth="1"/>
    <col min="33" max="33" width="11.88671875" style="16" customWidth="1"/>
    <col min="34" max="34" width="8.77734375" style="16" customWidth="1"/>
  </cols>
  <sheetData>
    <row r="1" spans="1:34" ht="23.25">
      <c r="A1" s="189" t="s">
        <v>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3"/>
    </row>
    <row r="2" spans="1:34" ht="23.25">
      <c r="A2" s="189">
        <v>40398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3"/>
    </row>
    <row r="3" spans="1:34" ht="23.25">
      <c r="A3" s="191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91"/>
      <c r="AB3" s="137"/>
      <c r="AC3" s="137"/>
      <c r="AD3" s="137"/>
      <c r="AE3" s="137"/>
      <c r="AF3" s="137"/>
      <c r="AG3" s="137"/>
      <c r="AH3" s="3"/>
    </row>
    <row r="4" spans="1:36" ht="23.25">
      <c r="A4" s="192" t="s">
        <v>38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8"/>
      <c r="AI4" s="8"/>
      <c r="AJ4" s="8"/>
    </row>
    <row r="5" spans="1:34" ht="23.25">
      <c r="A5" s="193"/>
      <c r="B5" s="194">
        <v>1</v>
      </c>
      <c r="C5" s="194">
        <v>2</v>
      </c>
      <c r="D5" s="194">
        <v>3</v>
      </c>
      <c r="E5" s="194">
        <v>4</v>
      </c>
      <c r="F5" s="194">
        <v>5</v>
      </c>
      <c r="G5" s="194">
        <v>6</v>
      </c>
      <c r="H5" s="194">
        <v>7</v>
      </c>
      <c r="I5" s="194">
        <v>8</v>
      </c>
      <c r="J5" s="194">
        <v>9</v>
      </c>
      <c r="K5" s="182">
        <v>10</v>
      </c>
      <c r="L5" s="194">
        <v>11</v>
      </c>
      <c r="M5" s="194">
        <v>12</v>
      </c>
      <c r="N5" s="194">
        <v>13</v>
      </c>
      <c r="O5" s="194">
        <v>14</v>
      </c>
      <c r="P5" s="194">
        <v>15</v>
      </c>
      <c r="Q5" s="195">
        <v>16</v>
      </c>
      <c r="R5" s="195">
        <v>17</v>
      </c>
      <c r="S5" s="184">
        <v>18</v>
      </c>
      <c r="T5" s="196">
        <v>19</v>
      </c>
      <c r="U5" s="196">
        <v>20</v>
      </c>
      <c r="V5" s="196">
        <v>21</v>
      </c>
      <c r="W5" s="196">
        <v>22</v>
      </c>
      <c r="X5" s="196">
        <v>23</v>
      </c>
      <c r="Y5" s="196">
        <v>24</v>
      </c>
      <c r="Z5" s="195">
        <v>25</v>
      </c>
      <c r="AA5" s="195">
        <v>26</v>
      </c>
      <c r="AB5" s="195">
        <v>27</v>
      </c>
      <c r="AC5" s="195">
        <v>28</v>
      </c>
      <c r="AD5" s="195">
        <v>29</v>
      </c>
      <c r="AE5" s="195">
        <v>30</v>
      </c>
      <c r="AF5" s="195">
        <v>31</v>
      </c>
      <c r="AG5" s="195"/>
      <c r="AH5" s="3"/>
    </row>
    <row r="6" spans="1:34" ht="23.25">
      <c r="A6" s="197" t="s">
        <v>0</v>
      </c>
      <c r="B6" s="198"/>
      <c r="C6" s="198"/>
      <c r="D6" s="198"/>
      <c r="E6" s="198"/>
      <c r="F6" s="198"/>
      <c r="G6" s="198"/>
      <c r="H6" s="198"/>
      <c r="I6" s="199"/>
      <c r="J6" s="199"/>
      <c r="K6" s="186"/>
      <c r="L6" s="199"/>
      <c r="M6" s="199"/>
      <c r="N6" s="199"/>
      <c r="O6" s="199"/>
      <c r="P6" s="199"/>
      <c r="Q6" s="179"/>
      <c r="R6" s="179"/>
      <c r="S6" s="187"/>
      <c r="T6" s="200"/>
      <c r="U6" s="200"/>
      <c r="V6" s="200"/>
      <c r="W6" s="200"/>
      <c r="X6" s="200"/>
      <c r="Y6" s="200"/>
      <c r="Z6" s="179"/>
      <c r="AA6" s="179"/>
      <c r="AB6" s="179"/>
      <c r="AC6" s="179"/>
      <c r="AD6" s="179"/>
      <c r="AE6" s="179"/>
      <c r="AF6" s="179"/>
      <c r="AG6" s="179"/>
      <c r="AH6" s="4"/>
    </row>
    <row r="7" spans="1:34" ht="23.25">
      <c r="A7" s="201"/>
      <c r="B7" s="200"/>
      <c r="C7" s="200"/>
      <c r="D7" s="200"/>
      <c r="E7" s="200"/>
      <c r="F7" s="200"/>
      <c r="G7" s="200"/>
      <c r="H7" s="200"/>
      <c r="I7" s="179"/>
      <c r="J7" s="179"/>
      <c r="K7" s="181"/>
      <c r="L7" s="179"/>
      <c r="M7" s="179"/>
      <c r="N7" s="179"/>
      <c r="O7" s="179"/>
      <c r="P7" s="179"/>
      <c r="Q7" s="179"/>
      <c r="R7" s="179"/>
      <c r="S7" s="181"/>
      <c r="T7" s="179"/>
      <c r="U7" s="179"/>
      <c r="V7" s="202"/>
      <c r="W7" s="202"/>
      <c r="X7" s="202"/>
      <c r="Y7" s="202"/>
      <c r="Z7" s="202"/>
      <c r="AA7" s="202"/>
      <c r="AB7" s="202"/>
      <c r="AC7" s="179"/>
      <c r="AD7" s="179"/>
      <c r="AE7" s="179"/>
      <c r="AF7" s="179"/>
      <c r="AG7" s="179"/>
      <c r="AH7" s="6"/>
    </row>
    <row r="8" spans="1:34" ht="23.25">
      <c r="A8" s="198" t="s">
        <v>1</v>
      </c>
      <c r="B8" s="220">
        <v>3.4</v>
      </c>
      <c r="C8" s="220">
        <v>0.9</v>
      </c>
      <c r="D8" s="220">
        <v>0</v>
      </c>
      <c r="E8" s="220">
        <v>0</v>
      </c>
      <c r="F8" s="220">
        <v>0</v>
      </c>
      <c r="G8" s="220">
        <v>0</v>
      </c>
      <c r="H8" s="220">
        <v>0</v>
      </c>
      <c r="I8" s="220">
        <v>0</v>
      </c>
      <c r="J8" s="220">
        <v>0</v>
      </c>
      <c r="K8" s="220">
        <v>0</v>
      </c>
      <c r="L8" s="220">
        <v>0</v>
      </c>
      <c r="M8" s="220">
        <v>0</v>
      </c>
      <c r="N8" s="220">
        <v>0</v>
      </c>
      <c r="O8" s="220">
        <v>0</v>
      </c>
      <c r="P8" s="220">
        <v>0</v>
      </c>
      <c r="Q8" s="220">
        <v>0</v>
      </c>
      <c r="R8" s="220">
        <v>0</v>
      </c>
      <c r="S8" s="220">
        <v>2.8</v>
      </c>
      <c r="T8" s="220">
        <v>4.3</v>
      </c>
      <c r="U8" s="91">
        <v>4.1</v>
      </c>
      <c r="V8" s="91">
        <v>3.8</v>
      </c>
      <c r="W8" s="91">
        <v>3.9</v>
      </c>
      <c r="X8" s="91">
        <v>4.1</v>
      </c>
      <c r="Y8" s="91">
        <v>4.2</v>
      </c>
      <c r="Z8" s="91">
        <v>3.1</v>
      </c>
      <c r="AA8" s="91">
        <v>0</v>
      </c>
      <c r="AB8" s="91">
        <v>4.2</v>
      </c>
      <c r="AC8" s="91">
        <v>4.1</v>
      </c>
      <c r="AD8" s="91">
        <v>3.6</v>
      </c>
      <c r="AE8" s="91">
        <v>3.7</v>
      </c>
      <c r="AF8" s="91">
        <v>4.4</v>
      </c>
      <c r="AG8" s="210"/>
      <c r="AH8" s="7"/>
    </row>
    <row r="9" spans="1:33" ht="23.25">
      <c r="A9" s="198" t="s">
        <v>2</v>
      </c>
      <c r="B9" s="104">
        <v>14.4</v>
      </c>
      <c r="C9" s="104">
        <v>18.1</v>
      </c>
      <c r="D9" s="104">
        <v>19.7</v>
      </c>
      <c r="E9" s="104">
        <v>21.5</v>
      </c>
      <c r="F9" s="104">
        <v>21.5</v>
      </c>
      <c r="G9" s="104">
        <v>20.6</v>
      </c>
      <c r="H9" s="104">
        <v>20.4</v>
      </c>
      <c r="I9" s="104">
        <v>20.5</v>
      </c>
      <c r="J9" s="104">
        <v>21.3</v>
      </c>
      <c r="K9" s="104">
        <v>21.4</v>
      </c>
      <c r="L9" s="104">
        <v>22</v>
      </c>
      <c r="M9" s="104">
        <v>19.3</v>
      </c>
      <c r="N9" s="104">
        <f>14.23+3.56+0.76</f>
        <v>18.55</v>
      </c>
      <c r="O9" s="104">
        <f>13.4+3.8+0.6</f>
        <v>17.8</v>
      </c>
      <c r="P9" s="104">
        <f>13.7+3.6+0.7</f>
        <v>18</v>
      </c>
      <c r="Q9" s="104">
        <f>14+3.9+0.9</f>
        <v>18.799999999999997</v>
      </c>
      <c r="R9" s="104">
        <f>15.2+4.4+0.9</f>
        <v>20.5</v>
      </c>
      <c r="S9" s="104">
        <f>12+4.28+0.8</f>
        <v>17.080000000000002</v>
      </c>
      <c r="T9" s="104">
        <f>10.8+3.6+0.8</f>
        <v>15.200000000000001</v>
      </c>
      <c r="U9" s="104">
        <v>16.2</v>
      </c>
      <c r="V9" s="104">
        <v>16.3</v>
      </c>
      <c r="W9" s="104">
        <v>14.6</v>
      </c>
      <c r="X9" s="104">
        <v>16.5</v>
      </c>
      <c r="Y9" s="104">
        <v>15.4</v>
      </c>
      <c r="Z9" s="104">
        <v>14.5</v>
      </c>
      <c r="AA9" s="104">
        <v>16.1</v>
      </c>
      <c r="AB9" s="104">
        <v>16.1</v>
      </c>
      <c r="AC9" s="104">
        <v>15.3</v>
      </c>
      <c r="AD9" s="104">
        <v>16</v>
      </c>
      <c r="AE9" s="104">
        <v>17.9</v>
      </c>
      <c r="AF9" s="104">
        <v>18.5</v>
      </c>
      <c r="AG9" s="210"/>
    </row>
    <row r="10" spans="1:34" ht="23.25">
      <c r="A10" s="201"/>
      <c r="B10" s="177"/>
      <c r="C10" s="177"/>
      <c r="D10" s="177"/>
      <c r="E10" s="177"/>
      <c r="F10" s="177"/>
      <c r="G10" s="177"/>
      <c r="H10" s="214"/>
      <c r="I10" s="214"/>
      <c r="J10" s="214"/>
      <c r="K10" s="214"/>
      <c r="L10" s="214"/>
      <c r="M10" s="214"/>
      <c r="N10" s="214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6" t="s">
        <v>29</v>
      </c>
      <c r="AH10" s="10"/>
    </row>
    <row r="11" spans="1:33" ht="23.25">
      <c r="A11" s="201"/>
      <c r="B11" s="68">
        <f aca="true" t="shared" si="0" ref="B11:AF11">SUM(B8:B9)</f>
        <v>17.8</v>
      </c>
      <c r="C11" s="68">
        <f t="shared" si="0"/>
        <v>19</v>
      </c>
      <c r="D11" s="68">
        <f t="shared" si="0"/>
        <v>19.7</v>
      </c>
      <c r="E11" s="68">
        <f t="shared" si="0"/>
        <v>21.5</v>
      </c>
      <c r="F11" s="68">
        <f t="shared" si="0"/>
        <v>21.5</v>
      </c>
      <c r="G11" s="68">
        <f t="shared" si="0"/>
        <v>20.6</v>
      </c>
      <c r="H11" s="68">
        <f aca="true" t="shared" si="1" ref="H11:N11">SUM(H8:H9)</f>
        <v>20.4</v>
      </c>
      <c r="I11" s="68">
        <f t="shared" si="1"/>
        <v>20.5</v>
      </c>
      <c r="J11" s="68">
        <f t="shared" si="1"/>
        <v>21.3</v>
      </c>
      <c r="K11" s="68">
        <f t="shared" si="1"/>
        <v>21.4</v>
      </c>
      <c r="L11" s="68">
        <f t="shared" si="1"/>
        <v>22</v>
      </c>
      <c r="M11" s="68">
        <f t="shared" si="1"/>
        <v>19.3</v>
      </c>
      <c r="N11" s="68">
        <f t="shared" si="1"/>
        <v>18.55</v>
      </c>
      <c r="O11" s="68">
        <f t="shared" si="0"/>
        <v>17.8</v>
      </c>
      <c r="P11" s="68">
        <f t="shared" si="0"/>
        <v>18</v>
      </c>
      <c r="Q11" s="68">
        <f t="shared" si="0"/>
        <v>18.799999999999997</v>
      </c>
      <c r="R11" s="68">
        <f t="shared" si="0"/>
        <v>20.5</v>
      </c>
      <c r="S11" s="68">
        <f t="shared" si="0"/>
        <v>19.880000000000003</v>
      </c>
      <c r="T11" s="68">
        <f t="shared" si="0"/>
        <v>19.5</v>
      </c>
      <c r="U11" s="68">
        <f t="shared" si="0"/>
        <v>20.299999999999997</v>
      </c>
      <c r="V11" s="68">
        <f t="shared" si="0"/>
        <v>20.1</v>
      </c>
      <c r="W11" s="68">
        <f t="shared" si="0"/>
        <v>18.5</v>
      </c>
      <c r="X11" s="68">
        <f t="shared" si="0"/>
        <v>20.6</v>
      </c>
      <c r="Y11" s="68">
        <f t="shared" si="0"/>
        <v>19.6</v>
      </c>
      <c r="Z11" s="68">
        <f t="shared" si="0"/>
        <v>17.6</v>
      </c>
      <c r="AA11" s="68">
        <f t="shared" si="0"/>
        <v>16.1</v>
      </c>
      <c r="AB11" s="68">
        <f t="shared" si="0"/>
        <v>20.3</v>
      </c>
      <c r="AC11" s="68">
        <f t="shared" si="0"/>
        <v>19.4</v>
      </c>
      <c r="AD11" s="68">
        <f t="shared" si="0"/>
        <v>19.6</v>
      </c>
      <c r="AE11" s="68">
        <f t="shared" si="0"/>
        <v>21.599999999999998</v>
      </c>
      <c r="AF11" s="68">
        <f t="shared" si="0"/>
        <v>22.9</v>
      </c>
      <c r="AG11" s="177">
        <f>SUM(B11:AF11)/31</f>
        <v>19.826774193548392</v>
      </c>
    </row>
    <row r="12" spans="1:33" ht="23.25">
      <c r="A12" s="197" t="s">
        <v>3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</row>
    <row r="13" spans="1:33" ht="23.25">
      <c r="A13" s="198"/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88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</row>
    <row r="14" spans="1:33" ht="23.25">
      <c r="A14" s="198" t="s">
        <v>19</v>
      </c>
      <c r="B14" s="150">
        <v>16.1</v>
      </c>
      <c r="C14" s="150">
        <v>16.9</v>
      </c>
      <c r="D14" s="150">
        <v>15.6</v>
      </c>
      <c r="E14" s="150">
        <v>16.45</v>
      </c>
      <c r="F14" s="150">
        <v>16.55</v>
      </c>
      <c r="G14" s="150">
        <v>16.39</v>
      </c>
      <c r="H14" s="150">
        <v>16.1</v>
      </c>
      <c r="I14" s="150">
        <v>16.11</v>
      </c>
      <c r="J14" s="150">
        <v>16.27</v>
      </c>
      <c r="K14" s="150">
        <v>17.580000000000002</v>
      </c>
      <c r="L14" s="150">
        <v>17.1</v>
      </c>
      <c r="M14" s="150">
        <v>17.23</v>
      </c>
      <c r="N14" s="150">
        <v>16.78</v>
      </c>
      <c r="O14" s="150">
        <v>17.104</v>
      </c>
      <c r="P14" s="150">
        <v>16.943</v>
      </c>
      <c r="Q14" s="150">
        <v>15.773</v>
      </c>
      <c r="R14" s="150">
        <v>16.462</v>
      </c>
      <c r="S14" s="150">
        <v>15.45</v>
      </c>
      <c r="T14" s="150">
        <v>16.18</v>
      </c>
      <c r="U14" s="150">
        <v>17.02</v>
      </c>
      <c r="V14" s="150">
        <v>18.426000000000002</v>
      </c>
      <c r="W14" s="150">
        <v>15.158</v>
      </c>
      <c r="X14" s="150">
        <v>16.87</v>
      </c>
      <c r="Y14" s="150">
        <v>15.09</v>
      </c>
      <c r="Z14" s="150">
        <v>15.62</v>
      </c>
      <c r="AA14" s="150">
        <v>16.19</v>
      </c>
      <c r="AB14" s="150">
        <v>16.488</v>
      </c>
      <c r="AC14" s="150">
        <v>16.61</v>
      </c>
      <c r="AD14" s="150">
        <v>16.88</v>
      </c>
      <c r="AE14" s="150">
        <v>16.56</v>
      </c>
      <c r="AF14" s="150">
        <v>16.96</v>
      </c>
      <c r="AG14" s="177"/>
    </row>
    <row r="15" spans="1:33" ht="23.25">
      <c r="A15" s="200" t="s">
        <v>28</v>
      </c>
      <c r="B15" s="94">
        <v>0</v>
      </c>
      <c r="C15" s="94">
        <v>0</v>
      </c>
      <c r="D15" s="94">
        <v>0</v>
      </c>
      <c r="E15" s="94">
        <v>-0.12</v>
      </c>
      <c r="F15" s="94">
        <v>0</v>
      </c>
      <c r="G15" s="94">
        <v>0</v>
      </c>
      <c r="H15" s="94">
        <v>0</v>
      </c>
      <c r="I15" s="94">
        <v>0</v>
      </c>
      <c r="J15" s="94">
        <v>0.96</v>
      </c>
      <c r="K15" s="94">
        <v>0.95</v>
      </c>
      <c r="L15" s="94">
        <v>0.95</v>
      </c>
      <c r="M15" s="94">
        <v>0</v>
      </c>
      <c r="N15" s="94">
        <v>0.7</v>
      </c>
      <c r="O15" s="94">
        <v>-0.616</v>
      </c>
      <c r="P15" s="94">
        <v>-0.647</v>
      </c>
      <c r="Q15" s="94">
        <v>-0.697</v>
      </c>
      <c r="R15" s="94">
        <v>-0.408</v>
      </c>
      <c r="S15" s="94">
        <v>0</v>
      </c>
      <c r="T15" s="94">
        <v>0</v>
      </c>
      <c r="U15" s="94">
        <v>0</v>
      </c>
      <c r="V15" s="94">
        <v>-0.084</v>
      </c>
      <c r="W15" s="94">
        <v>-0.382</v>
      </c>
      <c r="X15" s="94">
        <v>0</v>
      </c>
      <c r="Y15" s="94">
        <v>0</v>
      </c>
      <c r="Z15" s="94">
        <v>0.02</v>
      </c>
      <c r="AA15" s="94">
        <v>0</v>
      </c>
      <c r="AB15" s="94">
        <v>0</v>
      </c>
      <c r="AC15" s="94">
        <v>0</v>
      </c>
      <c r="AD15" s="94">
        <v>0</v>
      </c>
      <c r="AE15" s="94">
        <v>0</v>
      </c>
      <c r="AF15" s="94">
        <v>0</v>
      </c>
      <c r="AG15" s="177"/>
    </row>
    <row r="16" spans="1:33" ht="23.25">
      <c r="A16" s="198" t="s">
        <v>5</v>
      </c>
      <c r="B16" s="94">
        <v>2.4</v>
      </c>
      <c r="C16" s="94">
        <v>2.43</v>
      </c>
      <c r="D16" s="94">
        <v>2.36</v>
      </c>
      <c r="E16" s="94">
        <v>2.4</v>
      </c>
      <c r="F16" s="94">
        <v>2.39</v>
      </c>
      <c r="G16" s="94">
        <v>2.37</v>
      </c>
      <c r="H16" s="94">
        <v>2.37</v>
      </c>
      <c r="I16" s="94">
        <v>2.45</v>
      </c>
      <c r="J16" s="94">
        <v>2.59</v>
      </c>
      <c r="K16" s="94">
        <v>2.27</v>
      </c>
      <c r="L16" s="94">
        <v>1.85</v>
      </c>
      <c r="M16" s="94">
        <v>1.245</v>
      </c>
      <c r="N16" s="94">
        <v>7.15</v>
      </c>
      <c r="O16" s="94">
        <v>2.44</v>
      </c>
      <c r="P16" s="94">
        <v>2.48</v>
      </c>
      <c r="Q16" s="94">
        <v>2.48</v>
      </c>
      <c r="R16" s="94">
        <v>2.402</v>
      </c>
      <c r="S16" s="94">
        <v>2.43</v>
      </c>
      <c r="T16" s="94">
        <v>2.42</v>
      </c>
      <c r="U16" s="94">
        <v>2.43</v>
      </c>
      <c r="V16" s="94">
        <v>2.45</v>
      </c>
      <c r="W16" s="94">
        <v>2.52</v>
      </c>
      <c r="X16" s="94">
        <v>2.51</v>
      </c>
      <c r="Y16" s="94">
        <v>2.44</v>
      </c>
      <c r="Z16" s="94">
        <v>2.45</v>
      </c>
      <c r="AA16" s="94">
        <v>2.46</v>
      </c>
      <c r="AB16" s="94">
        <v>2.458</v>
      </c>
      <c r="AC16" s="94">
        <v>2.46</v>
      </c>
      <c r="AD16" s="94">
        <v>2.582</v>
      </c>
      <c r="AE16" s="94">
        <v>2.57</v>
      </c>
      <c r="AF16" s="94">
        <v>2.45</v>
      </c>
      <c r="AG16" s="177"/>
    </row>
    <row r="17" spans="1:33" ht="23.25">
      <c r="A17" s="198" t="s">
        <v>6</v>
      </c>
      <c r="B17" s="93">
        <v>0</v>
      </c>
      <c r="C17" s="93">
        <v>0</v>
      </c>
      <c r="D17" s="93">
        <v>0</v>
      </c>
      <c r="E17" s="93">
        <v>0</v>
      </c>
      <c r="F17" s="93">
        <v>0</v>
      </c>
      <c r="G17" s="93">
        <v>0</v>
      </c>
      <c r="H17" s="93">
        <v>0</v>
      </c>
      <c r="I17" s="93">
        <v>0</v>
      </c>
      <c r="J17" s="93">
        <v>0</v>
      </c>
      <c r="K17" s="93">
        <v>0</v>
      </c>
      <c r="L17" s="93">
        <v>0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  <c r="AB17" s="93">
        <v>0</v>
      </c>
      <c r="AC17" s="93">
        <v>0</v>
      </c>
      <c r="AD17" s="93">
        <v>0</v>
      </c>
      <c r="AE17" s="93">
        <v>0</v>
      </c>
      <c r="AF17" s="93">
        <v>0</v>
      </c>
      <c r="AG17" s="177"/>
    </row>
    <row r="18" spans="1:33" ht="23.25">
      <c r="A18" s="198" t="s">
        <v>7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93">
        <v>0</v>
      </c>
      <c r="J18" s="93">
        <v>0</v>
      </c>
      <c r="K18" s="93">
        <v>0</v>
      </c>
      <c r="L18" s="93">
        <v>0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  <c r="AB18" s="93">
        <v>0</v>
      </c>
      <c r="AC18" s="93">
        <v>0</v>
      </c>
      <c r="AD18" s="93">
        <v>0</v>
      </c>
      <c r="AE18" s="93">
        <v>0</v>
      </c>
      <c r="AF18" s="93">
        <v>0</v>
      </c>
      <c r="AG18" s="177"/>
    </row>
    <row r="19" spans="1:33" ht="23.25">
      <c r="A19" s="198"/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6" t="s">
        <v>29</v>
      </c>
    </row>
    <row r="20" spans="1:33" ht="23.25">
      <c r="A20" s="198"/>
      <c r="B20" s="68">
        <f>SUM(B14:B18)</f>
        <v>18.5</v>
      </c>
      <c r="C20" s="68">
        <v>20.184372000000003</v>
      </c>
      <c r="D20" s="68">
        <f aca="true" t="shared" si="2" ref="D20:AF20">SUM(D14:D18)</f>
        <v>17.96</v>
      </c>
      <c r="E20" s="68">
        <f t="shared" si="2"/>
        <v>18.729999999999997</v>
      </c>
      <c r="F20" s="68">
        <f t="shared" si="2"/>
        <v>18.94</v>
      </c>
      <c r="G20" s="68">
        <f t="shared" si="2"/>
        <v>18.76</v>
      </c>
      <c r="H20" s="68">
        <f t="shared" si="2"/>
        <v>18.470000000000002</v>
      </c>
      <c r="I20" s="68">
        <f>SUM(I14:I18)</f>
        <v>18.56</v>
      </c>
      <c r="J20" s="68">
        <f t="shared" si="2"/>
        <v>19.82</v>
      </c>
      <c r="K20" s="68">
        <f t="shared" si="2"/>
        <v>20.8</v>
      </c>
      <c r="L20" s="68">
        <f t="shared" si="2"/>
        <v>19.900000000000002</v>
      </c>
      <c r="M20" s="68">
        <f t="shared" si="2"/>
        <v>18.475</v>
      </c>
      <c r="N20" s="68">
        <f t="shared" si="2"/>
        <v>24.630000000000003</v>
      </c>
      <c r="O20" s="68">
        <f t="shared" si="2"/>
        <v>18.928</v>
      </c>
      <c r="P20" s="68">
        <f t="shared" si="2"/>
        <v>18.776000000000003</v>
      </c>
      <c r="Q20" s="68">
        <f t="shared" si="2"/>
        <v>17.556</v>
      </c>
      <c r="R20" s="68">
        <f t="shared" si="2"/>
        <v>18.456</v>
      </c>
      <c r="S20" s="68">
        <f t="shared" si="2"/>
        <v>17.88</v>
      </c>
      <c r="T20" s="68">
        <f t="shared" si="2"/>
        <v>18.6</v>
      </c>
      <c r="U20" s="68">
        <f t="shared" si="2"/>
        <v>19.45</v>
      </c>
      <c r="V20" s="68">
        <f t="shared" si="2"/>
        <v>20.792</v>
      </c>
      <c r="W20" s="68">
        <f t="shared" si="2"/>
        <v>17.296</v>
      </c>
      <c r="X20" s="68">
        <f t="shared" si="2"/>
        <v>19.380000000000003</v>
      </c>
      <c r="Y20" s="68">
        <f t="shared" si="2"/>
        <v>17.53</v>
      </c>
      <c r="Z20" s="68">
        <f t="shared" si="2"/>
        <v>18.09</v>
      </c>
      <c r="AA20" s="68">
        <f t="shared" si="2"/>
        <v>18.650000000000002</v>
      </c>
      <c r="AB20" s="68">
        <f t="shared" si="2"/>
        <v>18.945999999999998</v>
      </c>
      <c r="AC20" s="68">
        <f t="shared" si="2"/>
        <v>19.07</v>
      </c>
      <c r="AD20" s="68">
        <f t="shared" si="2"/>
        <v>19.462</v>
      </c>
      <c r="AE20" s="68">
        <f t="shared" si="2"/>
        <v>19.13</v>
      </c>
      <c r="AF20" s="68">
        <f t="shared" si="2"/>
        <v>19.41</v>
      </c>
      <c r="AG20" s="177">
        <f>SUM(B20:AF20)/31</f>
        <v>19.06875393548387</v>
      </c>
    </row>
    <row r="21" spans="1:34" ht="23.25">
      <c r="A21" s="203" t="s">
        <v>8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24"/>
    </row>
    <row r="22" spans="1:34" ht="23.25">
      <c r="A22" s="201"/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24"/>
    </row>
    <row r="23" spans="1:34" ht="23.25">
      <c r="A23" s="198" t="s">
        <v>9</v>
      </c>
      <c r="B23" s="104">
        <v>18.24</v>
      </c>
      <c r="C23" s="104">
        <v>20.1</v>
      </c>
      <c r="D23" s="104">
        <v>19.19</v>
      </c>
      <c r="E23" s="104">
        <v>19.61</v>
      </c>
      <c r="F23" s="104">
        <v>18.51</v>
      </c>
      <c r="G23" s="104">
        <v>19.1</v>
      </c>
      <c r="H23" s="104">
        <v>19.52</v>
      </c>
      <c r="I23" s="104">
        <v>19.89</v>
      </c>
      <c r="J23" s="104">
        <v>20.61</v>
      </c>
      <c r="K23" s="104">
        <v>18.06</v>
      </c>
      <c r="L23" s="104">
        <v>19.27</v>
      </c>
      <c r="M23" s="104">
        <v>19.54</v>
      </c>
      <c r="N23" s="104">
        <v>17.5</v>
      </c>
      <c r="O23" s="104">
        <v>17.34</v>
      </c>
      <c r="P23" s="104">
        <v>16.74</v>
      </c>
      <c r="Q23" s="104">
        <v>17.87</v>
      </c>
      <c r="R23" s="104">
        <v>18.94</v>
      </c>
      <c r="S23" s="104">
        <v>18.93</v>
      </c>
      <c r="T23" s="104">
        <v>16.45</v>
      </c>
      <c r="U23" s="104">
        <v>17.98</v>
      </c>
      <c r="V23" s="177">
        <v>19.06</v>
      </c>
      <c r="W23" s="177">
        <v>18.45</v>
      </c>
      <c r="X23" s="177">
        <v>16.05</v>
      </c>
      <c r="Y23" s="177">
        <v>18.78</v>
      </c>
      <c r="Z23" s="177">
        <v>16.24</v>
      </c>
      <c r="AA23" s="177">
        <v>17.49</v>
      </c>
      <c r="AB23" s="177">
        <v>17.76</v>
      </c>
      <c r="AC23" s="177">
        <v>19.53</v>
      </c>
      <c r="AD23" s="177">
        <v>19.02</v>
      </c>
      <c r="AE23" s="177">
        <v>20.47</v>
      </c>
      <c r="AF23" s="177">
        <v>14.39</v>
      </c>
      <c r="AG23" s="177"/>
      <c r="AH23" s="24"/>
    </row>
    <row r="24" spans="1:34" ht="23.25">
      <c r="A24" s="198" t="s">
        <v>37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104">
        <v>0</v>
      </c>
      <c r="M24" s="104">
        <v>0</v>
      </c>
      <c r="N24" s="104">
        <v>0</v>
      </c>
      <c r="O24" s="104">
        <v>0</v>
      </c>
      <c r="P24" s="104">
        <v>0</v>
      </c>
      <c r="Q24" s="104">
        <v>0</v>
      </c>
      <c r="R24" s="104">
        <v>0</v>
      </c>
      <c r="S24" s="104">
        <v>0</v>
      </c>
      <c r="T24" s="104">
        <v>0</v>
      </c>
      <c r="U24" s="104">
        <v>0</v>
      </c>
      <c r="V24" s="177">
        <v>0.13</v>
      </c>
      <c r="W24" s="177">
        <v>0</v>
      </c>
      <c r="X24" s="177">
        <v>0.18</v>
      </c>
      <c r="Y24" s="177">
        <v>0.72</v>
      </c>
      <c r="Z24" s="177">
        <v>0.32</v>
      </c>
      <c r="AA24" s="177">
        <v>0.69</v>
      </c>
      <c r="AB24" s="177">
        <v>0.75</v>
      </c>
      <c r="AC24" s="177">
        <v>0.59</v>
      </c>
      <c r="AD24" s="177">
        <v>0.41</v>
      </c>
      <c r="AE24" s="177">
        <v>0.49</v>
      </c>
      <c r="AF24" s="177">
        <v>0</v>
      </c>
      <c r="AG24" s="177"/>
      <c r="AH24" s="24"/>
    </row>
    <row r="25" spans="1:34" ht="23.25">
      <c r="A25" s="198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77"/>
      <c r="W25" s="177"/>
      <c r="X25" s="177"/>
      <c r="Y25" s="177"/>
      <c r="Z25" s="177"/>
      <c r="AA25" s="177"/>
      <c r="AB25" s="177"/>
      <c r="AC25" s="177"/>
      <c r="AD25" s="177"/>
      <c r="AE25" s="177"/>
      <c r="AF25" s="177"/>
      <c r="AG25" s="177"/>
      <c r="AH25" s="24"/>
    </row>
    <row r="26" spans="1:34" ht="23.25">
      <c r="A26" s="198" t="s">
        <v>25</v>
      </c>
      <c r="B26" s="225">
        <v>46</v>
      </c>
      <c r="C26" s="225">
        <v>46</v>
      </c>
      <c r="D26" s="225">
        <v>47</v>
      </c>
      <c r="E26" s="225">
        <v>48</v>
      </c>
      <c r="F26" s="225">
        <v>51</v>
      </c>
      <c r="G26" s="225">
        <v>49</v>
      </c>
      <c r="H26" s="225">
        <v>49</v>
      </c>
      <c r="I26" s="225">
        <v>48</v>
      </c>
      <c r="J26" s="225">
        <v>56</v>
      </c>
      <c r="K26" s="225">
        <v>50</v>
      </c>
      <c r="L26" s="225">
        <v>57</v>
      </c>
      <c r="M26" s="225">
        <v>47</v>
      </c>
      <c r="N26" s="225">
        <v>49</v>
      </c>
      <c r="O26" s="225">
        <v>36</v>
      </c>
      <c r="P26" s="225">
        <v>45</v>
      </c>
      <c r="Q26" s="225">
        <v>42</v>
      </c>
      <c r="R26" s="225">
        <v>66</v>
      </c>
      <c r="S26" s="225">
        <v>46</v>
      </c>
      <c r="T26" s="225">
        <v>58</v>
      </c>
      <c r="U26" s="225">
        <v>61</v>
      </c>
      <c r="V26" s="177">
        <v>49</v>
      </c>
      <c r="W26" s="177">
        <v>55</v>
      </c>
      <c r="X26" s="177">
        <v>44</v>
      </c>
      <c r="Y26" s="177">
        <v>38</v>
      </c>
      <c r="Z26" s="177">
        <v>45</v>
      </c>
      <c r="AA26" s="177">
        <v>49</v>
      </c>
      <c r="AB26" s="177">
        <v>54</v>
      </c>
      <c r="AC26" s="177">
        <v>46</v>
      </c>
      <c r="AD26" s="177">
        <v>49</v>
      </c>
      <c r="AE26" s="177">
        <v>50</v>
      </c>
      <c r="AF26" s="177">
        <v>63</v>
      </c>
      <c r="AG26" s="177"/>
      <c r="AH26" s="24"/>
    </row>
    <row r="27" spans="1:34" ht="23.25">
      <c r="A27" s="198" t="s">
        <v>24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24"/>
    </row>
    <row r="28" spans="1:34" ht="23.25">
      <c r="A28" s="198" t="s">
        <v>26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24"/>
    </row>
    <row r="29" spans="1:34" ht="23.25">
      <c r="A29" s="198" t="s">
        <v>27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24"/>
    </row>
    <row r="30" spans="1:34" ht="23.25">
      <c r="A30" s="198" t="s">
        <v>18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24"/>
    </row>
    <row r="31" spans="1:34" ht="23.25">
      <c r="A31" s="198" t="s">
        <v>5</v>
      </c>
      <c r="B31" s="104">
        <v>0.4</v>
      </c>
      <c r="C31" s="104">
        <v>0.4</v>
      </c>
      <c r="D31" s="104">
        <v>0.4</v>
      </c>
      <c r="E31" s="104">
        <v>0.4</v>
      </c>
      <c r="F31" s="104">
        <v>0.4</v>
      </c>
      <c r="G31" s="104">
        <v>0.4</v>
      </c>
      <c r="H31" s="104">
        <v>0.4</v>
      </c>
      <c r="I31" s="104">
        <v>0.4</v>
      </c>
      <c r="J31" s="104">
        <v>0.4</v>
      </c>
      <c r="K31" s="104">
        <v>0.4</v>
      </c>
      <c r="L31" s="104">
        <v>0.4</v>
      </c>
      <c r="M31" s="104">
        <v>0.4</v>
      </c>
      <c r="N31" s="104">
        <v>0.4</v>
      </c>
      <c r="O31" s="104">
        <v>0.4</v>
      </c>
      <c r="P31" s="104">
        <v>0.4</v>
      </c>
      <c r="Q31" s="104">
        <v>0.4</v>
      </c>
      <c r="R31" s="104">
        <v>0.4</v>
      </c>
      <c r="S31" s="104">
        <v>0.4</v>
      </c>
      <c r="T31" s="104">
        <v>0.4</v>
      </c>
      <c r="U31" s="104">
        <v>0.4</v>
      </c>
      <c r="V31" s="177">
        <v>0.4</v>
      </c>
      <c r="W31" s="177">
        <v>0.4</v>
      </c>
      <c r="X31" s="177">
        <v>0.4</v>
      </c>
      <c r="Y31" s="177">
        <v>0.4</v>
      </c>
      <c r="Z31" s="177">
        <v>0.4</v>
      </c>
      <c r="AA31" s="177">
        <v>0.4</v>
      </c>
      <c r="AB31" s="177">
        <v>0.4</v>
      </c>
      <c r="AC31" s="177">
        <v>0.4</v>
      </c>
      <c r="AD31" s="177">
        <v>0.4</v>
      </c>
      <c r="AE31" s="177">
        <v>0.4</v>
      </c>
      <c r="AF31" s="177">
        <v>0.4</v>
      </c>
      <c r="AG31" s="177"/>
      <c r="AH31" s="21"/>
    </row>
    <row r="32" spans="1:34" ht="23.25">
      <c r="A32" s="198" t="s">
        <v>11</v>
      </c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24"/>
    </row>
    <row r="33" spans="1:34" ht="23.25">
      <c r="A33" s="198" t="s">
        <v>7</v>
      </c>
      <c r="B33" s="177"/>
      <c r="C33" s="177"/>
      <c r="D33" s="177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24"/>
    </row>
    <row r="34" spans="1:34" ht="23.25">
      <c r="A34" s="201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6" t="s">
        <v>29</v>
      </c>
      <c r="AH34" s="24"/>
    </row>
    <row r="35" spans="1:34" ht="23.25">
      <c r="A35" s="201"/>
      <c r="B35" s="68">
        <f>SUM(B23+B24+B25+B30+B31+B32+B33)</f>
        <v>18.639999999999997</v>
      </c>
      <c r="C35" s="68">
        <f aca="true" t="shared" si="3" ref="C35:AF35">SUM(C23+C24+C25+C30+C31+C32+C33)</f>
        <v>20.5</v>
      </c>
      <c r="D35" s="68">
        <f t="shared" si="3"/>
        <v>19.59</v>
      </c>
      <c r="E35" s="68">
        <f t="shared" si="3"/>
        <v>20.009999999999998</v>
      </c>
      <c r="F35" s="68">
        <f t="shared" si="3"/>
        <v>18.91</v>
      </c>
      <c r="G35" s="68">
        <f>SUM(G23+G24+G25+G30+G31+G32+G33)</f>
        <v>19.5</v>
      </c>
      <c r="H35" s="68">
        <f t="shared" si="3"/>
        <v>19.919999999999998</v>
      </c>
      <c r="I35" s="68">
        <f t="shared" si="3"/>
        <v>20.29</v>
      </c>
      <c r="J35" s="68">
        <f t="shared" si="3"/>
        <v>21.009999999999998</v>
      </c>
      <c r="K35" s="68">
        <f t="shared" si="3"/>
        <v>18.459999999999997</v>
      </c>
      <c r="L35" s="68">
        <f t="shared" si="3"/>
        <v>19.669999999999998</v>
      </c>
      <c r="M35" s="68">
        <f t="shared" si="3"/>
        <v>19.939999999999998</v>
      </c>
      <c r="N35" s="68">
        <f t="shared" si="3"/>
        <v>17.9</v>
      </c>
      <c r="O35" s="68">
        <f t="shared" si="3"/>
        <v>17.74</v>
      </c>
      <c r="P35" s="68">
        <f t="shared" si="3"/>
        <v>17.139999999999997</v>
      </c>
      <c r="Q35" s="68">
        <f t="shared" si="3"/>
        <v>18.27</v>
      </c>
      <c r="R35" s="68">
        <f t="shared" si="3"/>
        <v>19.34</v>
      </c>
      <c r="S35" s="68">
        <f t="shared" si="3"/>
        <v>19.33</v>
      </c>
      <c r="T35" s="68">
        <f t="shared" si="3"/>
        <v>16.849999999999998</v>
      </c>
      <c r="U35" s="68">
        <f t="shared" si="3"/>
        <v>18.38</v>
      </c>
      <c r="V35" s="68">
        <f t="shared" si="3"/>
        <v>19.589999999999996</v>
      </c>
      <c r="W35" s="68">
        <f t="shared" si="3"/>
        <v>18.849999999999998</v>
      </c>
      <c r="X35" s="68">
        <f t="shared" si="3"/>
        <v>16.63</v>
      </c>
      <c r="Y35" s="68">
        <f t="shared" si="3"/>
        <v>19.9</v>
      </c>
      <c r="Z35" s="68">
        <f t="shared" si="3"/>
        <v>16.959999999999997</v>
      </c>
      <c r="AA35" s="68">
        <f t="shared" si="3"/>
        <v>18.58</v>
      </c>
      <c r="AB35" s="68">
        <f t="shared" si="3"/>
        <v>18.91</v>
      </c>
      <c r="AC35" s="68">
        <f t="shared" si="3"/>
        <v>20.52</v>
      </c>
      <c r="AD35" s="68">
        <f t="shared" si="3"/>
        <v>19.83</v>
      </c>
      <c r="AE35" s="68">
        <f t="shared" si="3"/>
        <v>21.359999999999996</v>
      </c>
      <c r="AF35" s="68">
        <f t="shared" si="3"/>
        <v>14.790000000000001</v>
      </c>
      <c r="AG35" s="177">
        <f>SUM(B35:AF35)/31</f>
        <v>18.945483870967742</v>
      </c>
      <c r="AH35" s="24"/>
    </row>
    <row r="36" spans="1:34" ht="23.25">
      <c r="A36" s="197" t="s">
        <v>12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24"/>
    </row>
    <row r="37" spans="1:34" ht="23.25">
      <c r="A37" s="201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24"/>
    </row>
    <row r="38" spans="1:33" ht="23.25">
      <c r="A38" s="198" t="s">
        <v>13</v>
      </c>
      <c r="B38" s="211">
        <v>1.5</v>
      </c>
      <c r="C38" s="211">
        <v>2.4</v>
      </c>
      <c r="D38" s="211">
        <v>2.2</v>
      </c>
      <c r="E38" s="90">
        <v>2</v>
      </c>
      <c r="F38" s="90">
        <v>2.3</v>
      </c>
      <c r="G38" s="90">
        <v>2.4</v>
      </c>
      <c r="H38" s="90">
        <v>1.9</v>
      </c>
      <c r="I38" s="90">
        <v>1.8</v>
      </c>
      <c r="J38" s="90">
        <v>2.5</v>
      </c>
      <c r="K38" s="90">
        <v>2.2</v>
      </c>
      <c r="L38" s="90">
        <v>2.8</v>
      </c>
      <c r="M38" s="90">
        <v>2.8</v>
      </c>
      <c r="N38" s="90">
        <v>1.6</v>
      </c>
      <c r="O38" s="90">
        <v>1.9</v>
      </c>
      <c r="P38" s="90">
        <v>1.8</v>
      </c>
      <c r="Q38" s="90">
        <v>1.5</v>
      </c>
      <c r="R38" s="90">
        <v>2.2</v>
      </c>
      <c r="S38" s="90">
        <v>2.1</v>
      </c>
      <c r="T38" s="90">
        <v>2</v>
      </c>
      <c r="U38" s="90">
        <v>2.7</v>
      </c>
      <c r="V38" s="90">
        <v>1.8</v>
      </c>
      <c r="W38" s="90">
        <v>2</v>
      </c>
      <c r="X38" s="90">
        <v>2.1</v>
      </c>
      <c r="Y38" s="90">
        <v>2.2</v>
      </c>
      <c r="Z38" s="90">
        <v>2</v>
      </c>
      <c r="AA38" s="90">
        <v>2.1</v>
      </c>
      <c r="AB38" s="90">
        <v>2.4</v>
      </c>
      <c r="AC38" s="90">
        <v>2.1</v>
      </c>
      <c r="AD38" s="90">
        <v>0</v>
      </c>
      <c r="AE38" s="90">
        <v>0</v>
      </c>
      <c r="AF38" s="90">
        <v>0</v>
      </c>
      <c r="AG38" s="177"/>
    </row>
    <row r="39" spans="1:33" ht="23.25">
      <c r="A39" s="198" t="s">
        <v>32</v>
      </c>
      <c r="B39" s="211">
        <v>0</v>
      </c>
      <c r="C39" s="211">
        <v>0</v>
      </c>
      <c r="D39" s="211">
        <v>0</v>
      </c>
      <c r="E39" s="90">
        <v>0</v>
      </c>
      <c r="F39" s="90">
        <v>0</v>
      </c>
      <c r="G39" s="90">
        <v>0</v>
      </c>
      <c r="H39" s="90">
        <v>0</v>
      </c>
      <c r="I39" s="90">
        <v>0</v>
      </c>
      <c r="J39" s="90">
        <v>0</v>
      </c>
      <c r="K39" s="90">
        <v>0</v>
      </c>
      <c r="L39" s="90">
        <v>0</v>
      </c>
      <c r="M39" s="90">
        <v>0</v>
      </c>
      <c r="N39" s="90">
        <v>0</v>
      </c>
      <c r="O39" s="91">
        <v>0</v>
      </c>
      <c r="P39" s="90">
        <v>0</v>
      </c>
      <c r="Q39" s="90">
        <v>0</v>
      </c>
      <c r="R39" s="90">
        <v>0</v>
      </c>
      <c r="S39" s="90">
        <v>0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90">
        <v>0</v>
      </c>
      <c r="AD39" s="90">
        <v>2.1</v>
      </c>
      <c r="AE39" s="90">
        <v>3.1</v>
      </c>
      <c r="AF39" s="90">
        <v>2.6</v>
      </c>
      <c r="AG39" s="177">
        <f>SUM(B39:AF39)</f>
        <v>7.800000000000001</v>
      </c>
    </row>
    <row r="40" spans="1:33" ht="23.25">
      <c r="A40" s="198" t="s">
        <v>4</v>
      </c>
      <c r="B40" s="211">
        <v>1.5</v>
      </c>
      <c r="C40" s="211">
        <v>1.5</v>
      </c>
      <c r="D40" s="211">
        <v>1.5</v>
      </c>
      <c r="E40" s="90">
        <v>1.5</v>
      </c>
      <c r="F40" s="90">
        <v>1.5</v>
      </c>
      <c r="G40" s="90">
        <v>1.5</v>
      </c>
      <c r="H40" s="90">
        <v>1.9</v>
      </c>
      <c r="I40" s="90">
        <v>1.9</v>
      </c>
      <c r="J40" s="90">
        <v>1.9</v>
      </c>
      <c r="K40" s="90">
        <v>1.5</v>
      </c>
      <c r="L40" s="90">
        <v>1.5</v>
      </c>
      <c r="M40" s="90">
        <v>1.5</v>
      </c>
      <c r="N40" s="90">
        <v>1.5</v>
      </c>
      <c r="O40" s="90">
        <v>1.5</v>
      </c>
      <c r="P40" s="90">
        <v>1.5</v>
      </c>
      <c r="Q40" s="90">
        <v>1.5</v>
      </c>
      <c r="R40" s="90">
        <v>1.5</v>
      </c>
      <c r="S40" s="90">
        <v>1.5</v>
      </c>
      <c r="T40" s="90">
        <v>1.5</v>
      </c>
      <c r="U40" s="90">
        <v>1.5</v>
      </c>
      <c r="V40" s="90">
        <v>1.5</v>
      </c>
      <c r="W40" s="90">
        <v>1.5</v>
      </c>
      <c r="X40" s="90">
        <v>1.5</v>
      </c>
      <c r="Y40" s="90">
        <v>1.5</v>
      </c>
      <c r="Z40" s="90">
        <v>1.5</v>
      </c>
      <c r="AA40" s="90">
        <v>1.5</v>
      </c>
      <c r="AB40" s="90">
        <v>1.5</v>
      </c>
      <c r="AC40" s="90">
        <v>1.5</v>
      </c>
      <c r="AD40" s="90">
        <v>1.5</v>
      </c>
      <c r="AE40" s="90">
        <v>1.7</v>
      </c>
      <c r="AF40" s="90">
        <v>1.7</v>
      </c>
      <c r="AG40" s="177"/>
    </row>
    <row r="41" spans="1:33" ht="23.25">
      <c r="A41" s="198" t="s">
        <v>14</v>
      </c>
      <c r="B41" s="211">
        <v>0</v>
      </c>
      <c r="C41" s="211">
        <v>0</v>
      </c>
      <c r="D41" s="211">
        <v>0</v>
      </c>
      <c r="E41" s="90">
        <v>0</v>
      </c>
      <c r="F41" s="90">
        <v>0</v>
      </c>
      <c r="G41" s="90">
        <v>0</v>
      </c>
      <c r="H41" s="90">
        <v>0</v>
      </c>
      <c r="I41" s="90">
        <v>0</v>
      </c>
      <c r="J41" s="90">
        <v>0</v>
      </c>
      <c r="K41" s="90">
        <v>0</v>
      </c>
      <c r="L41" s="90">
        <v>0</v>
      </c>
      <c r="M41" s="90">
        <v>0</v>
      </c>
      <c r="N41" s="90">
        <v>0</v>
      </c>
      <c r="O41" s="90">
        <v>0</v>
      </c>
      <c r="P41" s="90">
        <v>0</v>
      </c>
      <c r="Q41" s="90">
        <v>0</v>
      </c>
      <c r="R41" s="90">
        <v>0</v>
      </c>
      <c r="S41" s="90">
        <v>0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90">
        <v>0</v>
      </c>
      <c r="AD41" s="90">
        <v>0</v>
      </c>
      <c r="AE41" s="90">
        <v>0</v>
      </c>
      <c r="AF41" s="90">
        <v>0</v>
      </c>
      <c r="AG41" s="177"/>
    </row>
    <row r="42" spans="1:33" ht="23.25">
      <c r="A42" s="198" t="s">
        <v>11</v>
      </c>
      <c r="B42" s="211">
        <v>0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>
        <v>0</v>
      </c>
      <c r="V42" s="211">
        <v>0</v>
      </c>
      <c r="W42" s="211">
        <v>0</v>
      </c>
      <c r="X42" s="211">
        <v>0</v>
      </c>
      <c r="Y42" s="211">
        <v>0</v>
      </c>
      <c r="Z42" s="211">
        <v>0</v>
      </c>
      <c r="AA42" s="211">
        <v>0</v>
      </c>
      <c r="AB42" s="211">
        <v>0</v>
      </c>
      <c r="AC42" s="211">
        <v>0</v>
      </c>
      <c r="AD42" s="211">
        <v>0</v>
      </c>
      <c r="AE42" s="211">
        <v>0</v>
      </c>
      <c r="AF42" s="211">
        <v>0</v>
      </c>
      <c r="AG42" s="177"/>
    </row>
    <row r="43" spans="1:33" ht="23.25">
      <c r="A43" s="201"/>
      <c r="B43" s="215"/>
      <c r="C43" s="215"/>
      <c r="D43" s="210"/>
      <c r="E43" s="210"/>
      <c r="F43" s="210"/>
      <c r="G43" s="210"/>
      <c r="H43" s="210"/>
      <c r="I43" s="210"/>
      <c r="J43" s="210"/>
      <c r="K43" s="177"/>
      <c r="L43" s="210"/>
      <c r="M43" s="210"/>
      <c r="N43" s="210"/>
      <c r="O43" s="210"/>
      <c r="P43" s="210"/>
      <c r="Q43" s="210"/>
      <c r="R43" s="210"/>
      <c r="S43" s="177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176" t="s">
        <v>29</v>
      </c>
    </row>
    <row r="44" spans="1:33" ht="23.25">
      <c r="A44" s="201"/>
      <c r="B44" s="148">
        <f>SUM(B38:B42)</f>
        <v>3</v>
      </c>
      <c r="C44" s="148">
        <f aca="true" t="shared" si="4" ref="C44:AF44">SUM(C38:C42)</f>
        <v>3.9</v>
      </c>
      <c r="D44" s="148">
        <f t="shared" si="4"/>
        <v>3.7</v>
      </c>
      <c r="E44" s="148">
        <f t="shared" si="4"/>
        <v>3.5</v>
      </c>
      <c r="F44" s="148">
        <f t="shared" si="4"/>
        <v>3.8</v>
      </c>
      <c r="G44" s="148">
        <f t="shared" si="4"/>
        <v>3.9</v>
      </c>
      <c r="H44" s="148">
        <f t="shared" si="4"/>
        <v>3.8</v>
      </c>
      <c r="I44" s="148">
        <f t="shared" si="4"/>
        <v>3.7</v>
      </c>
      <c r="J44" s="148">
        <f t="shared" si="4"/>
        <v>4.4</v>
      </c>
      <c r="K44" s="68">
        <f t="shared" si="4"/>
        <v>3.7</v>
      </c>
      <c r="L44" s="148">
        <f t="shared" si="4"/>
        <v>4.3</v>
      </c>
      <c r="M44" s="148">
        <f t="shared" si="4"/>
        <v>4.3</v>
      </c>
      <c r="N44" s="148">
        <f t="shared" si="4"/>
        <v>3.1</v>
      </c>
      <c r="O44" s="148">
        <f t="shared" si="4"/>
        <v>3.4</v>
      </c>
      <c r="P44" s="148">
        <f t="shared" si="4"/>
        <v>3.3</v>
      </c>
      <c r="Q44" s="148">
        <f t="shared" si="4"/>
        <v>3</v>
      </c>
      <c r="R44" s="148">
        <f t="shared" si="4"/>
        <v>3.7</v>
      </c>
      <c r="S44" s="68">
        <f t="shared" si="4"/>
        <v>3.6</v>
      </c>
      <c r="T44" s="148">
        <f t="shared" si="4"/>
        <v>3.5</v>
      </c>
      <c r="U44" s="148">
        <f t="shared" si="4"/>
        <v>4.2</v>
      </c>
      <c r="V44" s="148">
        <f t="shared" si="4"/>
        <v>3.3</v>
      </c>
      <c r="W44" s="148">
        <f t="shared" si="4"/>
        <v>3.5</v>
      </c>
      <c r="X44" s="148">
        <f t="shared" si="4"/>
        <v>3.6</v>
      </c>
      <c r="Y44" s="148">
        <f t="shared" si="4"/>
        <v>3.7</v>
      </c>
      <c r="Z44" s="148">
        <f t="shared" si="4"/>
        <v>3.5</v>
      </c>
      <c r="AA44" s="148">
        <f t="shared" si="4"/>
        <v>3.6</v>
      </c>
      <c r="AB44" s="148">
        <f t="shared" si="4"/>
        <v>3.9</v>
      </c>
      <c r="AC44" s="148">
        <f t="shared" si="4"/>
        <v>3.6</v>
      </c>
      <c r="AD44" s="148">
        <f t="shared" si="4"/>
        <v>3.6</v>
      </c>
      <c r="AE44" s="148">
        <f t="shared" si="4"/>
        <v>4.8</v>
      </c>
      <c r="AF44" s="148">
        <f t="shared" si="4"/>
        <v>4.3</v>
      </c>
      <c r="AG44" s="177">
        <f>SUM(B44:AF44)/31</f>
        <v>3.716129032258064</v>
      </c>
    </row>
    <row r="45" spans="1:34" ht="23.25">
      <c r="A45" s="197" t="s">
        <v>15</v>
      </c>
      <c r="B45" s="210"/>
      <c r="C45" s="210"/>
      <c r="D45" s="210"/>
      <c r="E45" s="210"/>
      <c r="F45" s="210"/>
      <c r="G45" s="210"/>
      <c r="H45" s="210"/>
      <c r="I45" s="210"/>
      <c r="J45" s="210"/>
      <c r="K45" s="177"/>
      <c r="L45" s="210"/>
      <c r="M45" s="210"/>
      <c r="N45" s="210"/>
      <c r="O45" s="210"/>
      <c r="P45" s="210"/>
      <c r="Q45" s="210"/>
      <c r="R45" s="210"/>
      <c r="S45" s="177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177"/>
      <c r="AH45" s="10"/>
    </row>
    <row r="46" spans="1:34" ht="23.25">
      <c r="A46" s="201"/>
      <c r="B46" s="210"/>
      <c r="C46" s="210"/>
      <c r="D46" s="210"/>
      <c r="E46" s="210"/>
      <c r="F46" s="210"/>
      <c r="G46" s="210"/>
      <c r="H46" s="210"/>
      <c r="I46" s="210"/>
      <c r="J46" s="210"/>
      <c r="K46" s="177"/>
      <c r="L46" s="210"/>
      <c r="M46" s="210"/>
      <c r="N46" s="210"/>
      <c r="O46" s="210"/>
      <c r="P46" s="210"/>
      <c r="Q46" s="210"/>
      <c r="R46" s="210"/>
      <c r="S46" s="177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176" t="s">
        <v>29</v>
      </c>
      <c r="AH46" s="10"/>
    </row>
    <row r="47" spans="1:33" ht="23.25">
      <c r="A47" s="198" t="s">
        <v>4</v>
      </c>
      <c r="B47" s="148">
        <v>0.4497</v>
      </c>
      <c r="C47" s="148">
        <v>0.4818</v>
      </c>
      <c r="D47" s="148">
        <v>0.6929</v>
      </c>
      <c r="E47" s="148">
        <v>0.5968</v>
      </c>
      <c r="F47" s="148">
        <v>0.6079</v>
      </c>
      <c r="G47" s="148">
        <v>0.6361</v>
      </c>
      <c r="H47" s="148">
        <v>0.4094</v>
      </c>
      <c r="I47" s="148">
        <v>0.4379</v>
      </c>
      <c r="J47" s="148">
        <v>0.4735</v>
      </c>
      <c r="K47" s="148">
        <v>0.6031</v>
      </c>
      <c r="L47" s="232">
        <v>0.6895</v>
      </c>
      <c r="M47" s="232">
        <v>0.5389</v>
      </c>
      <c r="N47" s="232">
        <v>0.5758</v>
      </c>
      <c r="O47" s="232">
        <v>0.5199</v>
      </c>
      <c r="P47" s="232">
        <v>0.4587</v>
      </c>
      <c r="Q47" s="232">
        <v>0.437</v>
      </c>
      <c r="R47" s="232">
        <v>0.5686</v>
      </c>
      <c r="S47" s="232">
        <v>0.5779</v>
      </c>
      <c r="T47" s="232">
        <v>0.5504</v>
      </c>
      <c r="U47" s="232">
        <v>0.5644</v>
      </c>
      <c r="V47" s="232">
        <v>0.53</v>
      </c>
      <c r="W47" s="232">
        <v>0.4294</v>
      </c>
      <c r="X47" s="232">
        <v>0.4484</v>
      </c>
      <c r="Y47" s="232">
        <v>0.5092</v>
      </c>
      <c r="Z47" s="232">
        <v>0.5465</v>
      </c>
      <c r="AA47" s="232">
        <v>0.551</v>
      </c>
      <c r="AB47" s="232">
        <v>0.5685</v>
      </c>
      <c r="AC47" s="232">
        <v>0.5312</v>
      </c>
      <c r="AD47" s="232">
        <v>0.5493</v>
      </c>
      <c r="AE47" s="232">
        <v>0.5809</v>
      </c>
      <c r="AF47" s="232">
        <v>0.5609</v>
      </c>
      <c r="AG47" s="177">
        <f>SUM(B47:AF47)/31</f>
        <v>0.5379193548387096</v>
      </c>
    </row>
    <row r="48" spans="1:33" ht="23.25">
      <c r="A48" s="198"/>
      <c r="B48" s="210"/>
      <c r="C48" s="210"/>
      <c r="D48" s="210"/>
      <c r="E48" s="210"/>
      <c r="F48" s="210"/>
      <c r="G48" s="210"/>
      <c r="H48" s="210"/>
      <c r="I48" s="210"/>
      <c r="J48" s="210"/>
      <c r="K48" s="177"/>
      <c r="L48" s="210"/>
      <c r="M48" s="210"/>
      <c r="N48" s="210"/>
      <c r="O48" s="210"/>
      <c r="P48" s="210"/>
      <c r="Q48" s="210"/>
      <c r="R48" s="210"/>
      <c r="S48" s="177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177"/>
    </row>
    <row r="49" spans="1:33" ht="23.25">
      <c r="A49" s="198" t="s">
        <v>16</v>
      </c>
      <c r="B49" s="210">
        <f aca="true" t="shared" si="5" ref="B49:AF49">SUM(B11+B20+B35+B44+B47)</f>
        <v>58.3897</v>
      </c>
      <c r="C49" s="210">
        <f t="shared" si="5"/>
        <v>64.06617200000001</v>
      </c>
      <c r="D49" s="210">
        <f t="shared" si="5"/>
        <v>61.642900000000004</v>
      </c>
      <c r="E49" s="210">
        <f t="shared" si="5"/>
        <v>64.3368</v>
      </c>
      <c r="F49" s="210">
        <f t="shared" si="5"/>
        <v>63.75789999999999</v>
      </c>
      <c r="G49" s="210">
        <f t="shared" si="5"/>
        <v>63.3961</v>
      </c>
      <c r="H49" s="210">
        <f t="shared" si="5"/>
        <v>62.9994</v>
      </c>
      <c r="I49" s="210">
        <f t="shared" si="5"/>
        <v>63.4879</v>
      </c>
      <c r="J49" s="210">
        <f t="shared" si="5"/>
        <v>67.0035</v>
      </c>
      <c r="K49" s="210">
        <f t="shared" si="5"/>
        <v>64.9631</v>
      </c>
      <c r="L49" s="210">
        <f t="shared" si="5"/>
        <v>66.5595</v>
      </c>
      <c r="M49" s="210">
        <f t="shared" si="5"/>
        <v>62.5539</v>
      </c>
      <c r="N49" s="210">
        <f t="shared" si="5"/>
        <v>64.75580000000001</v>
      </c>
      <c r="O49" s="210">
        <f t="shared" si="5"/>
        <v>58.3879</v>
      </c>
      <c r="P49" s="210">
        <f t="shared" si="5"/>
        <v>57.674699999999994</v>
      </c>
      <c r="Q49" s="210">
        <f t="shared" si="5"/>
        <v>58.06299999999999</v>
      </c>
      <c r="R49" s="210">
        <f t="shared" si="5"/>
        <v>62.56460000000001</v>
      </c>
      <c r="S49" s="210">
        <f t="shared" si="5"/>
        <v>61.267900000000004</v>
      </c>
      <c r="T49" s="210">
        <f t="shared" si="5"/>
        <v>59.000400000000006</v>
      </c>
      <c r="U49" s="210">
        <f t="shared" si="5"/>
        <v>62.8944</v>
      </c>
      <c r="V49" s="210">
        <f t="shared" si="5"/>
        <v>64.312</v>
      </c>
      <c r="W49" s="210">
        <f t="shared" si="5"/>
        <v>58.5754</v>
      </c>
      <c r="X49" s="210">
        <f t="shared" si="5"/>
        <v>60.6584</v>
      </c>
      <c r="Y49" s="210">
        <f t="shared" si="5"/>
        <v>61.239200000000004</v>
      </c>
      <c r="Z49" s="210">
        <f t="shared" si="5"/>
        <v>56.69649999999999</v>
      </c>
      <c r="AA49" s="210">
        <f t="shared" si="5"/>
        <v>57.481</v>
      </c>
      <c r="AB49" s="210">
        <f t="shared" si="5"/>
        <v>62.62449999999999</v>
      </c>
      <c r="AC49" s="210">
        <f t="shared" si="5"/>
        <v>63.121199999999995</v>
      </c>
      <c r="AD49" s="210">
        <f t="shared" si="5"/>
        <v>63.0413</v>
      </c>
      <c r="AE49" s="210">
        <f t="shared" si="5"/>
        <v>67.47089999999999</v>
      </c>
      <c r="AF49" s="210">
        <f t="shared" si="5"/>
        <v>61.960899999999995</v>
      </c>
      <c r="AG49" s="177">
        <f>SUM(B49:AF49)/31</f>
        <v>62.09506038709677</v>
      </c>
    </row>
    <row r="50" spans="1:33" ht="23.25">
      <c r="A50" s="198" t="s">
        <v>17</v>
      </c>
      <c r="B50" s="210">
        <f>-SUM(B17+B18+B32+B33+B41+B42)</f>
        <v>0</v>
      </c>
      <c r="C50" s="210">
        <f>-SUM(C17+C18+C32+C33+C41+C42)</f>
        <v>0</v>
      </c>
      <c r="D50" s="210">
        <f aca="true" t="shared" si="6" ref="D50:AF50">-SUM(D17+D18+D32+D33+D41+D42)</f>
        <v>0</v>
      </c>
      <c r="E50" s="210">
        <f t="shared" si="6"/>
        <v>0</v>
      </c>
      <c r="F50" s="210">
        <f t="shared" si="6"/>
        <v>0</v>
      </c>
      <c r="G50" s="210">
        <f t="shared" si="6"/>
        <v>0</v>
      </c>
      <c r="H50" s="210">
        <f t="shared" si="6"/>
        <v>0</v>
      </c>
      <c r="I50" s="210">
        <f t="shared" si="6"/>
        <v>0</v>
      </c>
      <c r="J50" s="210">
        <f t="shared" si="6"/>
        <v>0</v>
      </c>
      <c r="K50" s="210">
        <f t="shared" si="6"/>
        <v>0</v>
      </c>
      <c r="L50" s="210">
        <f t="shared" si="6"/>
        <v>0</v>
      </c>
      <c r="M50" s="210">
        <f t="shared" si="6"/>
        <v>0</v>
      </c>
      <c r="N50" s="210">
        <f t="shared" si="6"/>
        <v>0</v>
      </c>
      <c r="O50" s="210">
        <f t="shared" si="6"/>
        <v>0</v>
      </c>
      <c r="P50" s="210">
        <f t="shared" si="6"/>
        <v>0</v>
      </c>
      <c r="Q50" s="210">
        <f t="shared" si="6"/>
        <v>0</v>
      </c>
      <c r="R50" s="210">
        <f t="shared" si="6"/>
        <v>0</v>
      </c>
      <c r="S50" s="210">
        <f t="shared" si="6"/>
        <v>0</v>
      </c>
      <c r="T50" s="210">
        <f t="shared" si="6"/>
        <v>0</v>
      </c>
      <c r="U50" s="210">
        <f t="shared" si="6"/>
        <v>0</v>
      </c>
      <c r="V50" s="210">
        <f t="shared" si="6"/>
        <v>0</v>
      </c>
      <c r="W50" s="210">
        <f t="shared" si="6"/>
        <v>0</v>
      </c>
      <c r="X50" s="210">
        <f t="shared" si="6"/>
        <v>0</v>
      </c>
      <c r="Y50" s="210">
        <f t="shared" si="6"/>
        <v>0</v>
      </c>
      <c r="Z50" s="210">
        <f t="shared" si="6"/>
        <v>0</v>
      </c>
      <c r="AA50" s="210">
        <f t="shared" si="6"/>
        <v>0</v>
      </c>
      <c r="AB50" s="210">
        <f t="shared" si="6"/>
        <v>0</v>
      </c>
      <c r="AC50" s="210">
        <f t="shared" si="6"/>
        <v>0</v>
      </c>
      <c r="AD50" s="210">
        <f t="shared" si="6"/>
        <v>0</v>
      </c>
      <c r="AE50" s="210">
        <f t="shared" si="6"/>
        <v>0</v>
      </c>
      <c r="AF50" s="210">
        <f t="shared" si="6"/>
        <v>0</v>
      </c>
      <c r="AG50" s="177">
        <f>SUM(B50:AF50)/31</f>
        <v>0</v>
      </c>
    </row>
    <row r="51" spans="1:33" ht="23.25">
      <c r="A51" s="198"/>
      <c r="B51" s="210"/>
      <c r="C51" s="210"/>
      <c r="D51" s="210"/>
      <c r="E51" s="210"/>
      <c r="F51" s="210"/>
      <c r="G51" s="210"/>
      <c r="H51" s="210"/>
      <c r="I51" s="210"/>
      <c r="J51" s="210"/>
      <c r="K51" s="177"/>
      <c r="L51" s="210"/>
      <c r="M51" s="210"/>
      <c r="N51" s="210"/>
      <c r="O51" s="210"/>
      <c r="P51" s="210"/>
      <c r="Q51" s="210"/>
      <c r="R51" s="210"/>
      <c r="S51" s="177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176" t="s">
        <v>29</v>
      </c>
    </row>
    <row r="52" spans="1:33" ht="23.25">
      <c r="A52" s="201" t="s">
        <v>22</v>
      </c>
      <c r="B52" s="148">
        <f>B49-B50</f>
        <v>58.3897</v>
      </c>
      <c r="C52" s="148">
        <f aca="true" t="shared" si="7" ref="C52:AF52">C49-C50</f>
        <v>64.06617200000001</v>
      </c>
      <c r="D52" s="148">
        <f t="shared" si="7"/>
        <v>61.642900000000004</v>
      </c>
      <c r="E52" s="148">
        <f t="shared" si="7"/>
        <v>64.3368</v>
      </c>
      <c r="F52" s="148">
        <f t="shared" si="7"/>
        <v>63.75789999999999</v>
      </c>
      <c r="G52" s="148">
        <f t="shared" si="7"/>
        <v>63.3961</v>
      </c>
      <c r="H52" s="148">
        <f t="shared" si="7"/>
        <v>62.9994</v>
      </c>
      <c r="I52" s="148">
        <f t="shared" si="7"/>
        <v>63.4879</v>
      </c>
      <c r="J52" s="148">
        <f t="shared" si="7"/>
        <v>67.0035</v>
      </c>
      <c r="K52" s="148">
        <f t="shared" si="7"/>
        <v>64.9631</v>
      </c>
      <c r="L52" s="148">
        <f t="shared" si="7"/>
        <v>66.5595</v>
      </c>
      <c r="M52" s="148">
        <f t="shared" si="7"/>
        <v>62.5539</v>
      </c>
      <c r="N52" s="148">
        <f t="shared" si="7"/>
        <v>64.75580000000001</v>
      </c>
      <c r="O52" s="148">
        <f t="shared" si="7"/>
        <v>58.3879</v>
      </c>
      <c r="P52" s="148">
        <f t="shared" si="7"/>
        <v>57.674699999999994</v>
      </c>
      <c r="Q52" s="148">
        <f t="shared" si="7"/>
        <v>58.06299999999999</v>
      </c>
      <c r="R52" s="148">
        <f t="shared" si="7"/>
        <v>62.56460000000001</v>
      </c>
      <c r="S52" s="148">
        <f t="shared" si="7"/>
        <v>61.267900000000004</v>
      </c>
      <c r="T52" s="148">
        <f t="shared" si="7"/>
        <v>59.000400000000006</v>
      </c>
      <c r="U52" s="148">
        <f t="shared" si="7"/>
        <v>62.8944</v>
      </c>
      <c r="V52" s="148">
        <f t="shared" si="7"/>
        <v>64.312</v>
      </c>
      <c r="W52" s="148">
        <f t="shared" si="7"/>
        <v>58.5754</v>
      </c>
      <c r="X52" s="148">
        <f t="shared" si="7"/>
        <v>60.6584</v>
      </c>
      <c r="Y52" s="148">
        <f t="shared" si="7"/>
        <v>61.239200000000004</v>
      </c>
      <c r="Z52" s="148">
        <f t="shared" si="7"/>
        <v>56.69649999999999</v>
      </c>
      <c r="AA52" s="148">
        <f t="shared" si="7"/>
        <v>57.481</v>
      </c>
      <c r="AB52" s="148">
        <f t="shared" si="7"/>
        <v>62.62449999999999</v>
      </c>
      <c r="AC52" s="148">
        <f t="shared" si="7"/>
        <v>63.121199999999995</v>
      </c>
      <c r="AD52" s="148">
        <f t="shared" si="7"/>
        <v>63.0413</v>
      </c>
      <c r="AE52" s="148">
        <f t="shared" si="7"/>
        <v>67.47089999999999</v>
      </c>
      <c r="AF52" s="148">
        <f t="shared" si="7"/>
        <v>61.960899999999995</v>
      </c>
      <c r="AG52" s="68">
        <f>SUM(B52:AF52)/31</f>
        <v>62.09506038709677</v>
      </c>
    </row>
    <row r="53" spans="1:16" ht="20.25">
      <c r="A53" s="10"/>
      <c r="B53" s="12"/>
      <c r="C53" s="7"/>
      <c r="D53" s="7"/>
      <c r="E53" s="7"/>
      <c r="F53" s="7"/>
      <c r="G53" s="7"/>
      <c r="H53" s="8"/>
      <c r="I53" s="11"/>
      <c r="J53" s="11"/>
      <c r="K53" s="11"/>
      <c r="L53" s="11"/>
      <c r="M53" s="11"/>
      <c r="N53" s="11"/>
      <c r="O53" s="11"/>
      <c r="P53" s="11"/>
    </row>
    <row r="54" spans="1:33" ht="20.25">
      <c r="A54" s="1" t="s">
        <v>20</v>
      </c>
      <c r="B54" s="9"/>
      <c r="C54" s="9"/>
      <c r="D54" s="9"/>
      <c r="E54" s="9"/>
      <c r="F54" s="9"/>
      <c r="G54" s="9"/>
      <c r="H54" s="9"/>
      <c r="I54" s="14"/>
      <c r="J54" s="14"/>
      <c r="K54" s="14"/>
      <c r="L54" s="14"/>
      <c r="M54" s="14"/>
      <c r="N54" s="14"/>
      <c r="O54" s="14"/>
      <c r="P54" s="14"/>
      <c r="Q54" s="8"/>
      <c r="R54" s="8"/>
      <c r="S54" s="9"/>
      <c r="T54" s="9"/>
      <c r="U54" s="9"/>
      <c r="V54" s="9"/>
      <c r="W54" s="9"/>
      <c r="X54" s="9"/>
      <c r="Y54" s="9"/>
      <c r="Z54" s="14"/>
      <c r="AA54" s="14"/>
      <c r="AB54" s="14"/>
      <c r="AC54" s="14"/>
      <c r="AD54" s="14"/>
      <c r="AE54" s="14"/>
      <c r="AF54" s="14"/>
      <c r="AG54" s="14"/>
    </row>
    <row r="55" spans="2:34" ht="20.2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20.25">
      <c r="A56" s="9"/>
      <c r="B56" s="9"/>
      <c r="C56" s="9"/>
      <c r="D56" s="9"/>
      <c r="E56" s="9"/>
      <c r="F56" s="9"/>
      <c r="G56" s="9"/>
      <c r="H56" s="9"/>
      <c r="I56" s="14"/>
      <c r="J56" s="14"/>
      <c r="K56" s="14"/>
      <c r="L56" s="14"/>
      <c r="M56" s="14"/>
      <c r="N56" s="14"/>
      <c r="O56" s="14"/>
      <c r="P56" s="14"/>
      <c r="Q56" s="8"/>
      <c r="R56" s="8"/>
      <c r="S56" s="9"/>
      <c r="T56" s="9"/>
      <c r="U56" s="9"/>
      <c r="V56" s="9"/>
      <c r="W56" s="9"/>
      <c r="X56" s="9"/>
      <c r="Y56" s="9"/>
      <c r="Z56" s="14"/>
      <c r="AA56" s="14"/>
      <c r="AB56" s="14"/>
      <c r="AC56" s="14"/>
      <c r="AD56" s="14"/>
      <c r="AE56" s="14"/>
      <c r="AF56" s="14"/>
      <c r="AG56" s="14"/>
      <c r="AH56" s="10"/>
    </row>
    <row r="57" spans="1:16" ht="20.25">
      <c r="A57" s="9"/>
      <c r="B57" s="9"/>
      <c r="C57" s="9"/>
      <c r="D57" s="9"/>
      <c r="E57" s="9"/>
      <c r="F57" s="9"/>
      <c r="G57" s="9"/>
      <c r="H57" s="9"/>
      <c r="I57" s="14"/>
      <c r="J57" s="14"/>
      <c r="K57" s="14"/>
      <c r="L57" s="14"/>
      <c r="M57" s="14"/>
      <c r="N57" s="14"/>
      <c r="O57" s="14"/>
      <c r="P57" s="14"/>
    </row>
    <row r="66" ht="20.25">
      <c r="AH66" s="10"/>
    </row>
    <row r="67" ht="20.25">
      <c r="AH67" s="10"/>
    </row>
  </sheetData>
  <sheetProtection/>
  <printOptions/>
  <pageMargins left="0.54" right="0.18" top="0.55" bottom="0.52" header="0.5" footer="0.5"/>
  <pageSetup horizontalDpi="300" verticalDpi="300" orientation="landscape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67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3" sqref="F3"/>
    </sheetView>
  </sheetViews>
  <sheetFormatPr defaultColWidth="8.88671875" defaultRowHeight="15"/>
  <cols>
    <col min="1" max="1" width="38.6640625" style="16" customWidth="1"/>
    <col min="2" max="2" width="8.4453125" style="16" customWidth="1"/>
    <col min="3" max="3" width="10.21484375" style="16" customWidth="1"/>
    <col min="4" max="4" width="8.4453125" style="16" customWidth="1"/>
    <col min="5" max="5" width="9.3359375" style="16" customWidth="1"/>
    <col min="6" max="6" width="9.77734375" style="16" customWidth="1"/>
    <col min="7" max="8" width="8.4453125" style="16" customWidth="1"/>
    <col min="9" max="9" width="9.99609375" style="16" customWidth="1"/>
    <col min="10" max="10" width="8.6640625" style="16" customWidth="1"/>
    <col min="11" max="11" width="10.88671875" style="16" customWidth="1"/>
    <col min="12" max="13" width="8.4453125" style="16" customWidth="1"/>
    <col min="14" max="14" width="8.6640625" style="16" customWidth="1"/>
    <col min="15" max="15" width="11.5546875" style="16" customWidth="1"/>
    <col min="16" max="17" width="8.4453125" style="16" customWidth="1"/>
    <col min="18" max="18" width="9.99609375" style="16" customWidth="1"/>
    <col min="19" max="19" width="11.3359375" style="16" customWidth="1"/>
    <col min="20" max="20" width="12.88671875" style="16" customWidth="1"/>
    <col min="21" max="21" width="8.4453125" style="16" customWidth="1"/>
    <col min="22" max="22" width="10.4453125" style="16" customWidth="1"/>
    <col min="23" max="23" width="8.4453125" style="16" customWidth="1"/>
    <col min="24" max="24" width="10.21484375" style="16" customWidth="1"/>
    <col min="25" max="26" width="9.77734375" style="16" customWidth="1"/>
    <col min="27" max="27" width="8.88671875" style="16" customWidth="1"/>
    <col min="28" max="28" width="10.6640625" style="16" customWidth="1"/>
    <col min="29" max="29" width="11.99609375" style="16" customWidth="1"/>
    <col min="30" max="30" width="12.88671875" style="16" customWidth="1"/>
    <col min="31" max="31" width="8.4453125" style="16" customWidth="1"/>
    <col min="32" max="32" width="13.6640625" style="16" customWidth="1"/>
    <col min="33" max="33" width="8.77734375" style="16" customWidth="1"/>
  </cols>
  <sheetData>
    <row r="1" spans="1:33" ht="23.25">
      <c r="A1" s="205" t="s">
        <v>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3"/>
    </row>
    <row r="2" spans="1:33" ht="23.25">
      <c r="A2" s="205">
        <v>40429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3"/>
    </row>
    <row r="3" spans="1:33" ht="23.25">
      <c r="A3" s="138" t="s">
        <v>21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38"/>
      <c r="AB3" s="137"/>
      <c r="AC3" s="137"/>
      <c r="AD3" s="137"/>
      <c r="AE3" s="137"/>
      <c r="AF3" s="137"/>
      <c r="AG3" s="3"/>
    </row>
    <row r="4" spans="1:35" ht="23.25">
      <c r="A4" s="206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8"/>
      <c r="AH4" s="8"/>
      <c r="AI4" s="8"/>
    </row>
    <row r="5" spans="1:33" ht="23.25">
      <c r="A5" s="193"/>
      <c r="B5" s="194">
        <v>1</v>
      </c>
      <c r="C5" s="194">
        <v>2</v>
      </c>
      <c r="D5" s="194">
        <v>3</v>
      </c>
      <c r="E5" s="194">
        <v>4</v>
      </c>
      <c r="F5" s="194">
        <v>5</v>
      </c>
      <c r="G5" s="194">
        <v>6</v>
      </c>
      <c r="H5" s="194">
        <v>7</v>
      </c>
      <c r="I5" s="194">
        <v>8</v>
      </c>
      <c r="J5" s="194">
        <v>9</v>
      </c>
      <c r="K5" s="182">
        <v>10</v>
      </c>
      <c r="L5" s="194">
        <v>11</v>
      </c>
      <c r="M5" s="194">
        <v>12</v>
      </c>
      <c r="N5" s="194">
        <v>13</v>
      </c>
      <c r="O5" s="194">
        <v>14</v>
      </c>
      <c r="P5" s="194">
        <v>15</v>
      </c>
      <c r="Q5" s="195">
        <v>16</v>
      </c>
      <c r="R5" s="195">
        <v>17</v>
      </c>
      <c r="S5" s="184">
        <v>18</v>
      </c>
      <c r="T5" s="196">
        <v>19</v>
      </c>
      <c r="U5" s="196">
        <v>20</v>
      </c>
      <c r="V5" s="196">
        <v>21</v>
      </c>
      <c r="W5" s="196">
        <v>22</v>
      </c>
      <c r="X5" s="196">
        <v>23</v>
      </c>
      <c r="Y5" s="196">
        <v>24</v>
      </c>
      <c r="Z5" s="195">
        <v>25</v>
      </c>
      <c r="AA5" s="195">
        <v>26</v>
      </c>
      <c r="AB5" s="195">
        <v>27</v>
      </c>
      <c r="AC5" s="195">
        <v>28</v>
      </c>
      <c r="AD5" s="195">
        <v>29</v>
      </c>
      <c r="AE5" s="195">
        <v>30</v>
      </c>
      <c r="AF5" s="195"/>
      <c r="AG5" s="3"/>
    </row>
    <row r="6" spans="1:33" ht="23.25">
      <c r="A6" s="207" t="s">
        <v>0</v>
      </c>
      <c r="B6" s="193"/>
      <c r="C6" s="193"/>
      <c r="D6" s="193"/>
      <c r="E6" s="193"/>
      <c r="F6" s="193"/>
      <c r="G6" s="193"/>
      <c r="H6" s="193"/>
      <c r="I6" s="208"/>
      <c r="J6" s="208"/>
      <c r="K6" s="209"/>
      <c r="L6" s="208"/>
      <c r="M6" s="208"/>
      <c r="N6" s="208"/>
      <c r="O6" s="208"/>
      <c r="P6" s="208"/>
      <c r="Q6" s="204"/>
      <c r="R6" s="204"/>
      <c r="S6" s="167"/>
      <c r="T6" s="192"/>
      <c r="U6" s="192"/>
      <c r="V6" s="192"/>
      <c r="W6" s="192"/>
      <c r="X6" s="192"/>
      <c r="Y6" s="192"/>
      <c r="Z6" s="204"/>
      <c r="AA6" s="204"/>
      <c r="AB6" s="204"/>
      <c r="AC6" s="204"/>
      <c r="AD6" s="204"/>
      <c r="AE6" s="204"/>
      <c r="AF6" s="204"/>
      <c r="AG6" s="26"/>
    </row>
    <row r="7" spans="1:33" ht="23.25">
      <c r="A7" s="207"/>
      <c r="B7" s="193"/>
      <c r="C7" s="193"/>
      <c r="D7" s="193"/>
      <c r="E7" s="193"/>
      <c r="F7" s="193"/>
      <c r="G7" s="193"/>
      <c r="H7" s="193"/>
      <c r="I7" s="208"/>
      <c r="J7" s="208"/>
      <c r="K7" s="209"/>
      <c r="L7" s="208"/>
      <c r="M7" s="208"/>
      <c r="N7" s="208"/>
      <c r="O7" s="208"/>
      <c r="P7" s="208"/>
      <c r="Q7" s="204"/>
      <c r="R7" s="204"/>
      <c r="S7" s="167"/>
      <c r="T7" s="192"/>
      <c r="U7" s="192"/>
      <c r="V7" s="192"/>
      <c r="W7" s="192"/>
      <c r="X7" s="192"/>
      <c r="Y7" s="192"/>
      <c r="Z7" s="204"/>
      <c r="AA7" s="204"/>
      <c r="AB7" s="204"/>
      <c r="AC7" s="204"/>
      <c r="AD7" s="204"/>
      <c r="AE7" s="204"/>
      <c r="AF7" s="204"/>
      <c r="AG7" s="26"/>
    </row>
    <row r="8" spans="1:33" ht="23.25">
      <c r="A8" s="193" t="s">
        <v>1</v>
      </c>
      <c r="B8" s="104">
        <v>4.3</v>
      </c>
      <c r="C8" s="104">
        <v>4.8</v>
      </c>
      <c r="D8" s="104">
        <v>4.16</v>
      </c>
      <c r="E8" s="104">
        <v>4.2</v>
      </c>
      <c r="F8" s="104">
        <v>1.2</v>
      </c>
      <c r="G8" s="104">
        <v>0.81</v>
      </c>
      <c r="H8" s="104">
        <v>4.19</v>
      </c>
      <c r="I8" s="104">
        <v>4.43</v>
      </c>
      <c r="J8" s="104">
        <v>4.38</v>
      </c>
      <c r="K8" s="104">
        <v>4.38</v>
      </c>
      <c r="L8" s="104">
        <v>4.38</v>
      </c>
      <c r="M8" s="104">
        <v>4.38</v>
      </c>
      <c r="N8" s="104">
        <v>4.38</v>
      </c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23"/>
    </row>
    <row r="9" spans="1:33" ht="23.25">
      <c r="A9" s="193" t="s">
        <v>2</v>
      </c>
      <c r="B9" s="104">
        <f>0.95+4.83+10.93</f>
        <v>16.71</v>
      </c>
      <c r="C9" s="104">
        <f>12.49+5.04+1.09</f>
        <v>18.62</v>
      </c>
      <c r="D9" s="104">
        <v>17.2</v>
      </c>
      <c r="E9" s="104">
        <v>15.9</v>
      </c>
      <c r="F9" s="104">
        <v>16.2</v>
      </c>
      <c r="G9" s="104">
        <v>16.6</v>
      </c>
      <c r="H9" s="104">
        <v>17.8</v>
      </c>
      <c r="I9" s="104">
        <f>12.14+5.27+0.85</f>
        <v>18.26</v>
      </c>
      <c r="J9" s="104">
        <f>11.98+5.11+0.8</f>
        <v>17.89</v>
      </c>
      <c r="K9" s="104">
        <f>11.98+5.11+0.8</f>
        <v>17.89</v>
      </c>
      <c r="L9" s="104">
        <f>11.98+5.11+0.8</f>
        <v>17.89</v>
      </c>
      <c r="M9" s="104">
        <f>11.98+5.11+0.8</f>
        <v>17.89</v>
      </c>
      <c r="N9" s="104">
        <f>11.98+5.11+0.8</f>
        <v>17.89</v>
      </c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24"/>
    </row>
    <row r="10" spans="1:33" ht="23.25">
      <c r="A10" s="19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 t="s">
        <v>30</v>
      </c>
      <c r="AG10" s="24"/>
    </row>
    <row r="11" spans="1:33" ht="23.25">
      <c r="A11" s="193"/>
      <c r="B11" s="68">
        <f>SUM(B8:B9)</f>
        <v>21.01</v>
      </c>
      <c r="C11" s="68">
        <f aca="true" t="shared" si="0" ref="C11:AE11">SUM(C8:C9)</f>
        <v>23.42</v>
      </c>
      <c r="D11" s="68">
        <f t="shared" si="0"/>
        <v>21.36</v>
      </c>
      <c r="E11" s="68">
        <f t="shared" si="0"/>
        <v>20.1</v>
      </c>
      <c r="F11" s="68">
        <f t="shared" si="0"/>
        <v>17.4</v>
      </c>
      <c r="G11" s="68">
        <f t="shared" si="0"/>
        <v>17.41</v>
      </c>
      <c r="H11" s="68">
        <f t="shared" si="0"/>
        <v>21.990000000000002</v>
      </c>
      <c r="I11" s="68">
        <f t="shared" si="0"/>
        <v>22.69</v>
      </c>
      <c r="J11" s="68">
        <f t="shared" si="0"/>
        <v>22.27</v>
      </c>
      <c r="K11" s="68">
        <f t="shared" si="0"/>
        <v>22.27</v>
      </c>
      <c r="L11" s="68">
        <f>SUM(L8:L9)</f>
        <v>22.27</v>
      </c>
      <c r="M11" s="68">
        <f t="shared" si="0"/>
        <v>22.27</v>
      </c>
      <c r="N11" s="68">
        <f t="shared" si="0"/>
        <v>22.27</v>
      </c>
      <c r="O11" s="68">
        <f t="shared" si="0"/>
        <v>0</v>
      </c>
      <c r="P11" s="68">
        <f t="shared" si="0"/>
        <v>0</v>
      </c>
      <c r="Q11" s="68">
        <f t="shared" si="0"/>
        <v>0</v>
      </c>
      <c r="R11" s="68">
        <f t="shared" si="0"/>
        <v>0</v>
      </c>
      <c r="S11" s="68">
        <f t="shared" si="0"/>
        <v>0</v>
      </c>
      <c r="T11" s="68">
        <f t="shared" si="0"/>
        <v>0</v>
      </c>
      <c r="U11" s="68">
        <f t="shared" si="0"/>
        <v>0</v>
      </c>
      <c r="V11" s="68">
        <f t="shared" si="0"/>
        <v>0</v>
      </c>
      <c r="W11" s="68">
        <f t="shared" si="0"/>
        <v>0</v>
      </c>
      <c r="X11" s="68">
        <f t="shared" si="0"/>
        <v>0</v>
      </c>
      <c r="Y11" s="68">
        <f t="shared" si="0"/>
        <v>0</v>
      </c>
      <c r="Z11" s="68">
        <f t="shared" si="0"/>
        <v>0</v>
      </c>
      <c r="AA11" s="68">
        <f t="shared" si="0"/>
        <v>0</v>
      </c>
      <c r="AB11" s="68">
        <f t="shared" si="0"/>
        <v>0</v>
      </c>
      <c r="AC11" s="68">
        <f t="shared" si="0"/>
        <v>0</v>
      </c>
      <c r="AD11" s="68">
        <f t="shared" si="0"/>
        <v>0</v>
      </c>
      <c r="AE11" s="68">
        <f t="shared" si="0"/>
        <v>0</v>
      </c>
      <c r="AF11" s="104">
        <f>SUM(B11:AE11)/30</f>
        <v>9.224333333333336</v>
      </c>
      <c r="AG11" s="24"/>
    </row>
    <row r="12" spans="1:33" ht="23.25">
      <c r="A12" s="207" t="s">
        <v>3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24"/>
    </row>
    <row r="13" spans="1:33" ht="23.25">
      <c r="A13" s="19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216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24"/>
    </row>
    <row r="14" spans="1:33" ht="23.25">
      <c r="A14" s="193" t="s">
        <v>19</v>
      </c>
      <c r="B14" s="227">
        <v>16.965</v>
      </c>
      <c r="C14" s="227">
        <v>17.322</v>
      </c>
      <c r="D14" s="227">
        <v>16.83</v>
      </c>
      <c r="E14" s="227">
        <v>15.93</v>
      </c>
      <c r="F14" s="227">
        <v>15.53</v>
      </c>
      <c r="G14" s="227">
        <v>17.5</v>
      </c>
      <c r="H14" s="227">
        <v>17.92</v>
      </c>
      <c r="I14" s="227">
        <v>16.49</v>
      </c>
      <c r="J14" s="174">
        <v>16.39</v>
      </c>
      <c r="K14" s="174">
        <v>16.39</v>
      </c>
      <c r="L14" s="174">
        <v>16.39</v>
      </c>
      <c r="M14" s="174">
        <v>16.39</v>
      </c>
      <c r="N14" s="174">
        <v>16.39</v>
      </c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104"/>
      <c r="AG14" s="24"/>
    </row>
    <row r="15" spans="1:33" ht="23.25">
      <c r="A15" s="200" t="s">
        <v>28</v>
      </c>
      <c r="B15" s="174">
        <v>0.065</v>
      </c>
      <c r="C15" s="174">
        <v>0.978</v>
      </c>
      <c r="D15" s="174">
        <v>0.98</v>
      </c>
      <c r="E15" s="174">
        <v>0</v>
      </c>
      <c r="F15" s="174">
        <v>0</v>
      </c>
      <c r="G15" s="174">
        <v>0</v>
      </c>
      <c r="H15" s="174">
        <v>0</v>
      </c>
      <c r="I15" s="174">
        <v>0</v>
      </c>
      <c r="J15" s="174">
        <v>0</v>
      </c>
      <c r="K15" s="174">
        <v>0</v>
      </c>
      <c r="L15" s="174">
        <v>0</v>
      </c>
      <c r="M15" s="174">
        <v>0</v>
      </c>
      <c r="N15" s="174">
        <v>0</v>
      </c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104"/>
      <c r="AG15" s="24"/>
    </row>
    <row r="16" spans="1:33" ht="23.25">
      <c r="A16" s="198" t="s">
        <v>5</v>
      </c>
      <c r="B16" s="174">
        <v>2.54</v>
      </c>
      <c r="C16" s="174">
        <v>2.54</v>
      </c>
      <c r="D16" s="174">
        <v>2.53</v>
      </c>
      <c r="E16" s="174">
        <v>2.51</v>
      </c>
      <c r="F16" s="174">
        <v>2.46</v>
      </c>
      <c r="G16" s="174">
        <v>2.53</v>
      </c>
      <c r="H16" s="174">
        <v>2.51</v>
      </c>
      <c r="I16" s="174">
        <v>2.42</v>
      </c>
      <c r="J16" s="174">
        <v>2.44</v>
      </c>
      <c r="K16" s="174">
        <v>2.44</v>
      </c>
      <c r="L16" s="174">
        <v>2.44</v>
      </c>
      <c r="M16" s="174">
        <v>2.44</v>
      </c>
      <c r="N16" s="174">
        <v>2.44</v>
      </c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104"/>
      <c r="AG16" s="24"/>
    </row>
    <row r="17" spans="1:33" ht="23.25">
      <c r="A17" s="198" t="s">
        <v>6</v>
      </c>
      <c r="B17" s="174">
        <v>0</v>
      </c>
      <c r="C17" s="174"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0</v>
      </c>
      <c r="L17" s="174">
        <v>0</v>
      </c>
      <c r="M17" s="174">
        <v>0</v>
      </c>
      <c r="N17" s="174">
        <v>0</v>
      </c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104"/>
      <c r="AG17" s="24"/>
    </row>
    <row r="18" spans="1:33" ht="23.25">
      <c r="A18" s="198" t="s">
        <v>7</v>
      </c>
      <c r="B18" s="174">
        <v>0</v>
      </c>
      <c r="C18" s="174">
        <v>0</v>
      </c>
      <c r="D18" s="174">
        <v>0</v>
      </c>
      <c r="E18" s="174">
        <v>0</v>
      </c>
      <c r="F18" s="174">
        <v>0</v>
      </c>
      <c r="G18" s="174">
        <v>0</v>
      </c>
      <c r="H18" s="174">
        <v>0</v>
      </c>
      <c r="I18" s="174">
        <v>0</v>
      </c>
      <c r="J18" s="174">
        <v>0</v>
      </c>
      <c r="K18" s="174">
        <v>0</v>
      </c>
      <c r="L18" s="174">
        <v>0</v>
      </c>
      <c r="M18" s="174">
        <v>0</v>
      </c>
      <c r="N18" s="174">
        <v>0</v>
      </c>
      <c r="O18" s="211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24"/>
    </row>
    <row r="19" spans="1:33" ht="23.25">
      <c r="A19" s="198"/>
      <c r="B19" s="177"/>
      <c r="C19" s="177"/>
      <c r="D19" s="177"/>
      <c r="E19" s="177"/>
      <c r="F19" s="177"/>
      <c r="G19" s="177"/>
      <c r="H19" s="177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 t="s">
        <v>30</v>
      </c>
      <c r="AG19" s="15"/>
    </row>
    <row r="20" spans="1:33" ht="23.25">
      <c r="A20" s="198"/>
      <c r="B20" s="68">
        <f aca="true" t="shared" si="1" ref="B20:AE20">SUM(B14:B19)</f>
        <v>19.57</v>
      </c>
      <c r="C20" s="68">
        <f t="shared" si="1"/>
        <v>20.84</v>
      </c>
      <c r="D20" s="68">
        <f t="shared" si="1"/>
        <v>20.34</v>
      </c>
      <c r="E20" s="68">
        <f t="shared" si="1"/>
        <v>18.439999999999998</v>
      </c>
      <c r="F20" s="68">
        <f t="shared" si="1"/>
        <v>17.99</v>
      </c>
      <c r="G20" s="68">
        <f t="shared" si="1"/>
        <v>20.03</v>
      </c>
      <c r="H20" s="68">
        <f t="shared" si="1"/>
        <v>20.43</v>
      </c>
      <c r="I20" s="68">
        <f t="shared" si="1"/>
        <v>18.909999999999997</v>
      </c>
      <c r="J20" s="68">
        <f t="shared" si="1"/>
        <v>18.830000000000002</v>
      </c>
      <c r="K20" s="68">
        <f t="shared" si="1"/>
        <v>18.830000000000002</v>
      </c>
      <c r="L20" s="68">
        <f>SUM(L14:L19)</f>
        <v>18.830000000000002</v>
      </c>
      <c r="M20" s="68">
        <f>SUM(M14:M19)</f>
        <v>18.830000000000002</v>
      </c>
      <c r="N20" s="68">
        <f t="shared" si="1"/>
        <v>18.830000000000002</v>
      </c>
      <c r="O20" s="68">
        <f t="shared" si="1"/>
        <v>0</v>
      </c>
      <c r="P20" s="68">
        <f t="shared" si="1"/>
        <v>0</v>
      </c>
      <c r="Q20" s="68">
        <f t="shared" si="1"/>
        <v>0</v>
      </c>
      <c r="R20" s="68">
        <f t="shared" si="1"/>
        <v>0</v>
      </c>
      <c r="S20" s="68">
        <f t="shared" si="1"/>
        <v>0</v>
      </c>
      <c r="T20" s="68">
        <f t="shared" si="1"/>
        <v>0</v>
      </c>
      <c r="U20" s="68">
        <f t="shared" si="1"/>
        <v>0</v>
      </c>
      <c r="V20" s="68">
        <f t="shared" si="1"/>
        <v>0</v>
      </c>
      <c r="W20" s="68">
        <f t="shared" si="1"/>
        <v>0</v>
      </c>
      <c r="X20" s="68">
        <f t="shared" si="1"/>
        <v>0</v>
      </c>
      <c r="Y20" s="68">
        <f t="shared" si="1"/>
        <v>0</v>
      </c>
      <c r="Z20" s="68">
        <f t="shared" si="1"/>
        <v>0</v>
      </c>
      <c r="AA20" s="68">
        <f t="shared" si="1"/>
        <v>0</v>
      </c>
      <c r="AB20" s="68">
        <f t="shared" si="1"/>
        <v>0</v>
      </c>
      <c r="AC20" s="68">
        <f t="shared" si="1"/>
        <v>0</v>
      </c>
      <c r="AD20" s="68">
        <f t="shared" si="1"/>
        <v>0</v>
      </c>
      <c r="AE20" s="68">
        <f t="shared" si="1"/>
        <v>0</v>
      </c>
      <c r="AF20" s="104">
        <f>SUM(B20:AE20)/30</f>
        <v>8.356666666666667</v>
      </c>
      <c r="AG20" s="24"/>
    </row>
    <row r="21" spans="1:33" ht="23.25">
      <c r="A21" s="146" t="s">
        <v>8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24"/>
    </row>
    <row r="22" spans="1:33" ht="23.25">
      <c r="A22" s="193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24"/>
    </row>
    <row r="23" spans="1:33" ht="23.25">
      <c r="A23" s="193" t="s">
        <v>9</v>
      </c>
      <c r="B23" s="104">
        <v>17.85</v>
      </c>
      <c r="C23" s="104">
        <v>18.73</v>
      </c>
      <c r="D23" s="104">
        <v>19.68</v>
      </c>
      <c r="E23" s="104">
        <v>18.25</v>
      </c>
      <c r="F23" s="104">
        <v>18.77</v>
      </c>
      <c r="G23" s="104">
        <v>17.37</v>
      </c>
      <c r="H23" s="104">
        <v>19.49</v>
      </c>
      <c r="I23" s="104">
        <v>17.46</v>
      </c>
      <c r="J23" s="104">
        <v>19.4</v>
      </c>
      <c r="K23" s="104">
        <v>18.67</v>
      </c>
      <c r="L23" s="104">
        <v>18.14</v>
      </c>
      <c r="M23" s="104">
        <v>17.4</v>
      </c>
      <c r="N23" s="104">
        <v>17.59</v>
      </c>
      <c r="O23" s="104">
        <v>17.34</v>
      </c>
      <c r="P23" s="104">
        <v>16.6</v>
      </c>
      <c r="Q23" s="104">
        <v>17.62</v>
      </c>
      <c r="R23" s="104">
        <v>15.98</v>
      </c>
      <c r="S23" s="104">
        <v>15.74</v>
      </c>
      <c r="T23" s="104">
        <v>16.02</v>
      </c>
      <c r="U23" s="104">
        <v>17.15</v>
      </c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24"/>
    </row>
    <row r="24" spans="1:33" ht="23.25">
      <c r="A24" s="193" t="s">
        <v>39</v>
      </c>
      <c r="B24" s="104">
        <v>0</v>
      </c>
      <c r="C24" s="104">
        <v>0</v>
      </c>
      <c r="D24" s="104">
        <v>0</v>
      </c>
      <c r="E24" s="104">
        <v>0</v>
      </c>
      <c r="F24" s="104">
        <v>0</v>
      </c>
      <c r="G24" s="104">
        <v>0</v>
      </c>
      <c r="H24" s="104">
        <v>0.07</v>
      </c>
      <c r="I24" s="104">
        <v>0.7</v>
      </c>
      <c r="J24" s="104">
        <v>0.73</v>
      </c>
      <c r="K24" s="104">
        <v>0.76</v>
      </c>
      <c r="L24" s="104">
        <v>0.75</v>
      </c>
      <c r="M24" s="104">
        <v>0.7</v>
      </c>
      <c r="N24" s="104">
        <v>0.65</v>
      </c>
      <c r="O24" s="104">
        <v>0.76</v>
      </c>
      <c r="P24" s="104">
        <v>0.85</v>
      </c>
      <c r="Q24" s="104">
        <v>0.86</v>
      </c>
      <c r="R24" s="104">
        <v>0.73</v>
      </c>
      <c r="S24" s="104">
        <v>0.94</v>
      </c>
      <c r="T24" s="104">
        <v>0.91</v>
      </c>
      <c r="U24" s="104">
        <v>0.91</v>
      </c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24"/>
    </row>
    <row r="25" spans="1:33" ht="23.25">
      <c r="A25" s="193" t="s">
        <v>10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24"/>
    </row>
    <row r="26" spans="1:33" ht="23.25">
      <c r="A26" s="193" t="s">
        <v>25</v>
      </c>
      <c r="B26" s="225">
        <v>49</v>
      </c>
      <c r="C26" s="225">
        <v>58</v>
      </c>
      <c r="D26" s="225">
        <v>46</v>
      </c>
      <c r="E26" s="225">
        <v>53</v>
      </c>
      <c r="F26" s="225">
        <v>47</v>
      </c>
      <c r="G26" s="225">
        <v>52</v>
      </c>
      <c r="H26" s="225">
        <v>48</v>
      </c>
      <c r="I26" s="225">
        <v>54</v>
      </c>
      <c r="J26" s="225">
        <v>46</v>
      </c>
      <c r="K26" s="225">
        <v>56</v>
      </c>
      <c r="L26" s="225">
        <v>53</v>
      </c>
      <c r="M26" s="225">
        <v>56</v>
      </c>
      <c r="N26" s="225">
        <v>55</v>
      </c>
      <c r="O26" s="104">
        <v>55</v>
      </c>
      <c r="P26" s="104">
        <v>61</v>
      </c>
      <c r="Q26" s="104">
        <v>60</v>
      </c>
      <c r="R26" s="104">
        <v>48</v>
      </c>
      <c r="S26" s="104">
        <v>55</v>
      </c>
      <c r="T26" s="104">
        <v>50</v>
      </c>
      <c r="U26" s="104">
        <v>52</v>
      </c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24"/>
    </row>
    <row r="27" spans="1:33" ht="23.25">
      <c r="A27" s="193" t="s">
        <v>24</v>
      </c>
      <c r="B27" s="225">
        <v>495</v>
      </c>
      <c r="C27" s="225"/>
      <c r="D27" s="225"/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24"/>
    </row>
    <row r="28" spans="1:33" ht="23.25">
      <c r="A28" s="193" t="s">
        <v>26</v>
      </c>
      <c r="B28" s="225"/>
      <c r="C28" s="225">
        <v>400</v>
      </c>
      <c r="D28" s="225">
        <v>370</v>
      </c>
      <c r="E28" s="225">
        <v>425</v>
      </c>
      <c r="F28" s="225">
        <v>400</v>
      </c>
      <c r="G28" s="225">
        <v>443</v>
      </c>
      <c r="H28" s="225">
        <v>425</v>
      </c>
      <c r="I28" s="225">
        <v>355</v>
      </c>
      <c r="J28" s="225">
        <v>617</v>
      </c>
      <c r="K28" s="225">
        <v>693</v>
      </c>
      <c r="L28" s="225">
        <v>750</v>
      </c>
      <c r="M28" s="225">
        <v>812</v>
      </c>
      <c r="N28" s="225">
        <v>857</v>
      </c>
      <c r="O28" s="104">
        <v>745</v>
      </c>
      <c r="P28" s="104">
        <v>620</v>
      </c>
      <c r="Q28" s="104">
        <v>797</v>
      </c>
      <c r="R28" s="104">
        <v>518</v>
      </c>
      <c r="S28" s="104">
        <v>539</v>
      </c>
      <c r="T28" s="104">
        <v>560</v>
      </c>
      <c r="U28" s="104">
        <v>533</v>
      </c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24"/>
    </row>
    <row r="29" spans="1:33" ht="23.25">
      <c r="A29" s="193" t="s">
        <v>27</v>
      </c>
      <c r="B29" s="225"/>
      <c r="C29" s="225">
        <v>55</v>
      </c>
      <c r="D29" s="225">
        <v>57</v>
      </c>
      <c r="E29" s="225">
        <v>53</v>
      </c>
      <c r="F29" s="225">
        <v>52</v>
      </c>
      <c r="G29" s="225">
        <v>56</v>
      </c>
      <c r="H29" s="225">
        <v>57</v>
      </c>
      <c r="I29" s="225">
        <v>55</v>
      </c>
      <c r="J29" s="225">
        <v>60</v>
      </c>
      <c r="K29" s="225">
        <v>48</v>
      </c>
      <c r="L29" s="225">
        <v>52</v>
      </c>
      <c r="M29" s="225">
        <v>58</v>
      </c>
      <c r="N29" s="225">
        <v>53</v>
      </c>
      <c r="O29" s="104">
        <v>55</v>
      </c>
      <c r="P29" s="104">
        <v>66</v>
      </c>
      <c r="Q29" s="104">
        <v>58</v>
      </c>
      <c r="R29" s="104">
        <v>48</v>
      </c>
      <c r="S29" s="104">
        <v>55</v>
      </c>
      <c r="T29" s="104">
        <v>50</v>
      </c>
      <c r="U29" s="104">
        <v>46</v>
      </c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24"/>
    </row>
    <row r="30" spans="1:33" ht="23.25">
      <c r="A30" s="193" t="s">
        <v>18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24"/>
    </row>
    <row r="31" spans="1:33" ht="23.25">
      <c r="A31" s="193" t="s">
        <v>5</v>
      </c>
      <c r="B31" s="104">
        <v>0.4</v>
      </c>
      <c r="C31" s="104">
        <v>0.4</v>
      </c>
      <c r="D31" s="104">
        <v>0.4</v>
      </c>
      <c r="E31" s="104">
        <v>0.4</v>
      </c>
      <c r="F31" s="104">
        <v>0.4</v>
      </c>
      <c r="G31" s="104">
        <v>0.4</v>
      </c>
      <c r="H31" s="104">
        <v>0.4</v>
      </c>
      <c r="I31" s="104">
        <v>0.2</v>
      </c>
      <c r="J31" s="104">
        <v>0.2</v>
      </c>
      <c r="K31" s="104">
        <v>0.2</v>
      </c>
      <c r="L31" s="104">
        <v>0.2</v>
      </c>
      <c r="M31" s="104">
        <v>0.2</v>
      </c>
      <c r="N31" s="104">
        <v>0.2</v>
      </c>
      <c r="O31" s="104">
        <v>0.3</v>
      </c>
      <c r="P31" s="104">
        <v>0.3</v>
      </c>
      <c r="Q31" s="104">
        <v>0.3</v>
      </c>
      <c r="R31" s="104">
        <v>0.3</v>
      </c>
      <c r="S31" s="104">
        <v>0.3</v>
      </c>
      <c r="T31" s="104">
        <v>0.3</v>
      </c>
      <c r="U31" s="104">
        <v>0.3</v>
      </c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5"/>
    </row>
    <row r="32" spans="1:33" ht="23.25">
      <c r="A32" s="193" t="s">
        <v>11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24"/>
    </row>
    <row r="33" spans="1:33" ht="23.25">
      <c r="A33" s="193" t="s">
        <v>7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24"/>
    </row>
    <row r="34" spans="1:33" ht="23.25">
      <c r="A34" s="19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 t="s">
        <v>30</v>
      </c>
      <c r="AG34" s="24"/>
    </row>
    <row r="35" spans="1:33" ht="23.25">
      <c r="A35" s="193"/>
      <c r="B35" s="68">
        <f>SUM(B23+B24+B25+B30+B31+B32+B33)</f>
        <v>18.25</v>
      </c>
      <c r="C35" s="68">
        <f aca="true" t="shared" si="2" ref="C35:AE35">SUM(C23+C24+C25+C30+C31+C32+C33)</f>
        <v>19.13</v>
      </c>
      <c r="D35" s="68">
        <f t="shared" si="2"/>
        <v>20.08</v>
      </c>
      <c r="E35" s="68">
        <f t="shared" si="2"/>
        <v>18.65</v>
      </c>
      <c r="F35" s="68">
        <f t="shared" si="2"/>
        <v>19.169999999999998</v>
      </c>
      <c r="G35" s="68">
        <f t="shared" si="2"/>
        <v>17.77</v>
      </c>
      <c r="H35" s="68">
        <f t="shared" si="2"/>
        <v>19.959999999999997</v>
      </c>
      <c r="I35" s="68">
        <f t="shared" si="2"/>
        <v>18.36</v>
      </c>
      <c r="J35" s="68">
        <f t="shared" si="2"/>
        <v>20.33</v>
      </c>
      <c r="K35" s="68">
        <f t="shared" si="2"/>
        <v>19.630000000000003</v>
      </c>
      <c r="L35" s="68">
        <f t="shared" si="2"/>
        <v>19.09</v>
      </c>
      <c r="M35" s="68">
        <f>SUM(M23+M24+M25+M30+M31+M32+M33)</f>
        <v>18.299999999999997</v>
      </c>
      <c r="N35" s="68">
        <f>SUM(N23+N24+N25+N30+N31+N32+N33)</f>
        <v>18.439999999999998</v>
      </c>
      <c r="O35" s="68">
        <f t="shared" si="2"/>
        <v>18.400000000000002</v>
      </c>
      <c r="P35" s="68">
        <f t="shared" si="2"/>
        <v>17.750000000000004</v>
      </c>
      <c r="Q35" s="68">
        <f t="shared" si="2"/>
        <v>18.78</v>
      </c>
      <c r="R35" s="68">
        <f t="shared" si="2"/>
        <v>17.01</v>
      </c>
      <c r="S35" s="68">
        <f t="shared" si="2"/>
        <v>16.98</v>
      </c>
      <c r="T35" s="68">
        <f t="shared" si="2"/>
        <v>17.23</v>
      </c>
      <c r="U35" s="68">
        <f t="shared" si="2"/>
        <v>18.36</v>
      </c>
      <c r="V35" s="68">
        <f t="shared" si="2"/>
        <v>0</v>
      </c>
      <c r="W35" s="68">
        <f t="shared" si="2"/>
        <v>0</v>
      </c>
      <c r="X35" s="68">
        <f t="shared" si="2"/>
        <v>0</v>
      </c>
      <c r="Y35" s="68">
        <f t="shared" si="2"/>
        <v>0</v>
      </c>
      <c r="Z35" s="68">
        <f t="shared" si="2"/>
        <v>0</v>
      </c>
      <c r="AA35" s="68">
        <f t="shared" si="2"/>
        <v>0</v>
      </c>
      <c r="AB35" s="68">
        <f t="shared" si="2"/>
        <v>0</v>
      </c>
      <c r="AC35" s="68">
        <f t="shared" si="2"/>
        <v>0</v>
      </c>
      <c r="AD35" s="68">
        <f t="shared" si="2"/>
        <v>0</v>
      </c>
      <c r="AE35" s="68">
        <f t="shared" si="2"/>
        <v>0</v>
      </c>
      <c r="AF35" s="104">
        <f>SUM(B35:AE35)/30</f>
        <v>12.389</v>
      </c>
      <c r="AG35" s="24"/>
    </row>
    <row r="36" spans="1:33" ht="23.25">
      <c r="A36" s="207" t="s">
        <v>12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24"/>
    </row>
    <row r="37" spans="1:33" ht="23.25">
      <c r="A37" s="207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24"/>
    </row>
    <row r="38" spans="1:33" ht="23.25">
      <c r="A38" s="193" t="s">
        <v>13</v>
      </c>
      <c r="B38" s="211">
        <v>0</v>
      </c>
      <c r="C38" s="211">
        <v>0</v>
      </c>
      <c r="D38" s="211">
        <v>0</v>
      </c>
      <c r="E38" s="211">
        <v>0</v>
      </c>
      <c r="F38" s="211">
        <v>0</v>
      </c>
      <c r="G38" s="211">
        <v>0</v>
      </c>
      <c r="H38" s="211">
        <v>0</v>
      </c>
      <c r="I38" s="211">
        <v>0</v>
      </c>
      <c r="J38" s="211">
        <v>0</v>
      </c>
      <c r="K38" s="211">
        <v>0</v>
      </c>
      <c r="L38" s="211">
        <v>0</v>
      </c>
      <c r="M38" s="211">
        <v>0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104"/>
      <c r="AG38" s="24"/>
    </row>
    <row r="39" spans="1:33" ht="23.25">
      <c r="A39" s="192" t="s">
        <v>33</v>
      </c>
      <c r="B39" s="211">
        <v>2.9</v>
      </c>
      <c r="C39" s="211">
        <v>3</v>
      </c>
      <c r="D39" s="211">
        <v>2.8</v>
      </c>
      <c r="E39" s="211">
        <v>3.2</v>
      </c>
      <c r="F39" s="211">
        <v>2.9</v>
      </c>
      <c r="G39" s="211">
        <v>2.4</v>
      </c>
      <c r="H39" s="211">
        <v>2.7</v>
      </c>
      <c r="I39" s="211">
        <v>4.1</v>
      </c>
      <c r="J39" s="211">
        <v>3.1</v>
      </c>
      <c r="K39" s="104">
        <v>2.6</v>
      </c>
      <c r="L39" s="211">
        <v>3.1</v>
      </c>
      <c r="M39" s="211">
        <v>2.8</v>
      </c>
      <c r="N39" s="211">
        <v>2.3</v>
      </c>
      <c r="O39" s="211">
        <v>2.7</v>
      </c>
      <c r="P39" s="211">
        <v>2.5</v>
      </c>
      <c r="Q39" s="211">
        <v>2.7</v>
      </c>
      <c r="R39" s="211">
        <v>2</v>
      </c>
      <c r="S39" s="104">
        <v>3</v>
      </c>
      <c r="T39" s="211">
        <v>2.4</v>
      </c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104">
        <f>SUM(B39:AE39)</f>
        <v>53.2</v>
      </c>
      <c r="AG39" s="24"/>
    </row>
    <row r="40" spans="1:33" ht="23.25">
      <c r="A40" s="193" t="s">
        <v>4</v>
      </c>
      <c r="B40" s="211">
        <v>1.7</v>
      </c>
      <c r="C40" s="211">
        <v>1.7</v>
      </c>
      <c r="D40" s="211">
        <v>1.7</v>
      </c>
      <c r="E40" s="211">
        <v>1.2</v>
      </c>
      <c r="F40" s="211">
        <v>1.2</v>
      </c>
      <c r="G40" s="211">
        <v>1.2</v>
      </c>
      <c r="H40" s="211">
        <v>1.2</v>
      </c>
      <c r="I40" s="211">
        <v>1.1</v>
      </c>
      <c r="J40" s="211">
        <v>1.2</v>
      </c>
      <c r="K40" s="211">
        <v>1.2</v>
      </c>
      <c r="L40" s="211">
        <v>1.2</v>
      </c>
      <c r="M40" s="211">
        <v>1.2</v>
      </c>
      <c r="N40" s="211">
        <v>1.4</v>
      </c>
      <c r="O40" s="211">
        <v>1.5</v>
      </c>
      <c r="P40" s="211">
        <v>1.5</v>
      </c>
      <c r="Q40" s="211">
        <v>1.5</v>
      </c>
      <c r="R40" s="211">
        <v>1.5</v>
      </c>
      <c r="S40" s="211">
        <v>1.5</v>
      </c>
      <c r="T40" s="211">
        <v>1.5</v>
      </c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104"/>
      <c r="AG40" s="24"/>
    </row>
    <row r="41" spans="1:33" ht="23.25">
      <c r="A41" s="193" t="s">
        <v>14</v>
      </c>
      <c r="B41" s="211">
        <v>0</v>
      </c>
      <c r="C41" s="211">
        <v>0</v>
      </c>
      <c r="D41" s="211">
        <v>0</v>
      </c>
      <c r="E41" s="211">
        <v>0</v>
      </c>
      <c r="F41" s="211">
        <v>0</v>
      </c>
      <c r="G41" s="211">
        <v>0</v>
      </c>
      <c r="H41" s="211">
        <v>0</v>
      </c>
      <c r="I41" s="211">
        <v>0</v>
      </c>
      <c r="J41" s="211">
        <v>0</v>
      </c>
      <c r="K41" s="211">
        <v>0</v>
      </c>
      <c r="L41" s="211">
        <v>0</v>
      </c>
      <c r="M41" s="211">
        <v>0</v>
      </c>
      <c r="N41" s="211">
        <v>0</v>
      </c>
      <c r="O41" s="211">
        <v>0</v>
      </c>
      <c r="P41" s="211">
        <v>0</v>
      </c>
      <c r="Q41" s="211">
        <v>0</v>
      </c>
      <c r="R41" s="211">
        <v>0</v>
      </c>
      <c r="S41" s="211">
        <v>0</v>
      </c>
      <c r="T41" s="211">
        <v>0</v>
      </c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104"/>
      <c r="AG41" s="24"/>
    </row>
    <row r="42" spans="1:33" ht="23.25">
      <c r="A42" s="193" t="s">
        <v>11</v>
      </c>
      <c r="B42" s="211">
        <v>0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v>0</v>
      </c>
      <c r="I42" s="211">
        <v>0</v>
      </c>
      <c r="J42" s="211">
        <v>0</v>
      </c>
      <c r="K42" s="211">
        <v>0</v>
      </c>
      <c r="L42" s="211">
        <v>0</v>
      </c>
      <c r="M42" s="211">
        <v>0</v>
      </c>
      <c r="N42" s="211">
        <v>0</v>
      </c>
      <c r="O42" s="211">
        <v>0</v>
      </c>
      <c r="P42" s="211">
        <v>0</v>
      </c>
      <c r="Q42" s="211">
        <v>0</v>
      </c>
      <c r="R42" s="211">
        <v>0</v>
      </c>
      <c r="S42" s="211">
        <v>0</v>
      </c>
      <c r="T42" s="211">
        <v>0</v>
      </c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104"/>
      <c r="AG42" s="24"/>
    </row>
    <row r="43" spans="1:33" ht="23.25">
      <c r="A43" s="193"/>
      <c r="B43" s="176"/>
      <c r="C43" s="176"/>
      <c r="D43" s="177"/>
      <c r="E43" s="177"/>
      <c r="F43" s="177"/>
      <c r="G43" s="177"/>
      <c r="H43" s="177"/>
      <c r="I43" s="211"/>
      <c r="J43" s="211"/>
      <c r="K43" s="104"/>
      <c r="L43" s="211"/>
      <c r="M43" s="211"/>
      <c r="N43" s="211"/>
      <c r="O43" s="211"/>
      <c r="P43" s="211"/>
      <c r="Q43" s="211"/>
      <c r="R43" s="211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 t="s">
        <v>30</v>
      </c>
      <c r="AG43" s="24"/>
    </row>
    <row r="44" spans="1:33" ht="23.25">
      <c r="A44" s="198"/>
      <c r="B44" s="68">
        <f>SUM(B38:B42)</f>
        <v>4.6</v>
      </c>
      <c r="C44" s="68">
        <f aca="true" t="shared" si="3" ref="C44:AE44">SUM(C38:C42)</f>
        <v>4.7</v>
      </c>
      <c r="D44" s="68">
        <f t="shared" si="3"/>
        <v>4.5</v>
      </c>
      <c r="E44" s="68">
        <f t="shared" si="3"/>
        <v>4.4</v>
      </c>
      <c r="F44" s="68">
        <f t="shared" si="3"/>
        <v>4.1</v>
      </c>
      <c r="G44" s="68">
        <f t="shared" si="3"/>
        <v>3.5999999999999996</v>
      </c>
      <c r="H44" s="68">
        <f t="shared" si="3"/>
        <v>3.9000000000000004</v>
      </c>
      <c r="I44" s="68">
        <f t="shared" si="3"/>
        <v>5.199999999999999</v>
      </c>
      <c r="J44" s="68">
        <f t="shared" si="3"/>
        <v>4.3</v>
      </c>
      <c r="K44" s="68">
        <f t="shared" si="3"/>
        <v>3.8</v>
      </c>
      <c r="L44" s="68">
        <f t="shared" si="3"/>
        <v>4.3</v>
      </c>
      <c r="M44" s="68">
        <f t="shared" si="3"/>
        <v>4</v>
      </c>
      <c r="N44" s="68">
        <f t="shared" si="3"/>
        <v>3.6999999999999997</v>
      </c>
      <c r="O44" s="68">
        <f t="shared" si="3"/>
        <v>4.2</v>
      </c>
      <c r="P44" s="68">
        <f t="shared" si="3"/>
        <v>4</v>
      </c>
      <c r="Q44" s="68">
        <f t="shared" si="3"/>
        <v>4.2</v>
      </c>
      <c r="R44" s="68">
        <f t="shared" si="3"/>
        <v>3.5</v>
      </c>
      <c r="S44" s="68">
        <f t="shared" si="3"/>
        <v>4.5</v>
      </c>
      <c r="T44" s="68">
        <f t="shared" si="3"/>
        <v>3.9</v>
      </c>
      <c r="U44" s="68">
        <f t="shared" si="3"/>
        <v>0</v>
      </c>
      <c r="V44" s="68">
        <f t="shared" si="3"/>
        <v>0</v>
      </c>
      <c r="W44" s="68">
        <f t="shared" si="3"/>
        <v>0</v>
      </c>
      <c r="X44" s="68">
        <f t="shared" si="3"/>
        <v>0</v>
      </c>
      <c r="Y44" s="68">
        <f t="shared" si="3"/>
        <v>0</v>
      </c>
      <c r="Z44" s="68">
        <f t="shared" si="3"/>
        <v>0</v>
      </c>
      <c r="AA44" s="68">
        <f t="shared" si="3"/>
        <v>0</v>
      </c>
      <c r="AB44" s="68">
        <f t="shared" si="3"/>
        <v>0</v>
      </c>
      <c r="AC44" s="68">
        <f t="shared" si="3"/>
        <v>0</v>
      </c>
      <c r="AD44" s="68">
        <f t="shared" si="3"/>
        <v>0</v>
      </c>
      <c r="AE44" s="68">
        <f t="shared" si="3"/>
        <v>0</v>
      </c>
      <c r="AF44" s="104">
        <f>SUM(B44:AE44)/30</f>
        <v>2.646666666666667</v>
      </c>
      <c r="AG44" s="24"/>
    </row>
    <row r="45" spans="1:33" ht="23.25">
      <c r="A45" s="207" t="s">
        <v>15</v>
      </c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5"/>
    </row>
    <row r="46" spans="1:33" ht="23.25">
      <c r="A46" s="193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 t="s">
        <v>30</v>
      </c>
      <c r="AG46" s="15"/>
    </row>
    <row r="47" spans="1:33" ht="23.25">
      <c r="A47" s="193" t="s">
        <v>4</v>
      </c>
      <c r="B47" s="68">
        <v>0.5598</v>
      </c>
      <c r="C47" s="68">
        <v>0.5646</v>
      </c>
      <c r="D47" s="68">
        <v>0.5797</v>
      </c>
      <c r="E47" s="68">
        <v>0.5413</v>
      </c>
      <c r="F47" s="68">
        <v>0.5644</v>
      </c>
      <c r="G47" s="68">
        <v>0.5739</v>
      </c>
      <c r="H47" s="68">
        <v>0.5845</v>
      </c>
      <c r="I47" s="68">
        <v>0.56034</v>
      </c>
      <c r="J47" s="68">
        <v>0.6078</v>
      </c>
      <c r="K47" s="68">
        <v>0.49733</v>
      </c>
      <c r="L47" s="68">
        <v>0.55308</v>
      </c>
      <c r="M47" s="68">
        <v>0.54238</v>
      </c>
      <c r="N47" s="68">
        <v>0.56514</v>
      </c>
      <c r="O47" s="68">
        <v>0.53812</v>
      </c>
      <c r="P47" s="68">
        <v>0.55311</v>
      </c>
      <c r="Q47" s="68">
        <v>0.54188</v>
      </c>
      <c r="R47" s="68">
        <v>0.61373</v>
      </c>
      <c r="S47" s="68">
        <v>0.44533</v>
      </c>
      <c r="T47" s="68">
        <v>0.50924</v>
      </c>
      <c r="U47" s="68">
        <v>0.43133</v>
      </c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>
        <f>SUM(B47:AE47)/30</f>
        <v>0.3642336666666666</v>
      </c>
      <c r="AG47" s="24"/>
    </row>
    <row r="48" spans="1:33" ht="23.25">
      <c r="A48" s="193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24"/>
    </row>
    <row r="49" spans="1:33" ht="23.25">
      <c r="A49" s="193" t="s">
        <v>16</v>
      </c>
      <c r="B49" s="104">
        <f aca="true" t="shared" si="4" ref="B49:AE49">SUM(B11+B20+B35+B44+B47)</f>
        <v>63.9898</v>
      </c>
      <c r="C49" s="104">
        <f t="shared" si="4"/>
        <v>68.6546</v>
      </c>
      <c r="D49" s="104">
        <f t="shared" si="4"/>
        <v>66.8597</v>
      </c>
      <c r="E49" s="104">
        <f t="shared" si="4"/>
        <v>62.131299999999996</v>
      </c>
      <c r="F49" s="104">
        <f t="shared" si="4"/>
        <v>59.2244</v>
      </c>
      <c r="G49" s="104">
        <f t="shared" si="4"/>
        <v>59.3839</v>
      </c>
      <c r="H49" s="104">
        <f t="shared" si="4"/>
        <v>66.8645</v>
      </c>
      <c r="I49" s="104">
        <f t="shared" si="4"/>
        <v>65.72034</v>
      </c>
      <c r="J49" s="104">
        <f t="shared" si="4"/>
        <v>66.3378</v>
      </c>
      <c r="K49" s="104">
        <f t="shared" si="4"/>
        <v>65.02733</v>
      </c>
      <c r="L49" s="104">
        <f t="shared" si="4"/>
        <v>65.04307999999999</v>
      </c>
      <c r="M49" s="104">
        <f t="shared" si="4"/>
        <v>63.94238</v>
      </c>
      <c r="N49" s="104">
        <f t="shared" si="4"/>
        <v>63.80514</v>
      </c>
      <c r="O49" s="104">
        <f t="shared" si="4"/>
        <v>23.13812</v>
      </c>
      <c r="P49" s="104">
        <f t="shared" si="4"/>
        <v>22.303110000000004</v>
      </c>
      <c r="Q49" s="104">
        <f t="shared" si="4"/>
        <v>23.52188</v>
      </c>
      <c r="R49" s="104">
        <f t="shared" si="4"/>
        <v>21.123730000000002</v>
      </c>
      <c r="S49" s="104">
        <f t="shared" si="4"/>
        <v>21.92533</v>
      </c>
      <c r="T49" s="104">
        <f t="shared" si="4"/>
        <v>21.639239999999997</v>
      </c>
      <c r="U49" s="104">
        <f t="shared" si="4"/>
        <v>18.79133</v>
      </c>
      <c r="V49" s="104">
        <f t="shared" si="4"/>
        <v>0</v>
      </c>
      <c r="W49" s="104">
        <f t="shared" si="4"/>
        <v>0</v>
      </c>
      <c r="X49" s="104">
        <f t="shared" si="4"/>
        <v>0</v>
      </c>
      <c r="Y49" s="104">
        <f t="shared" si="4"/>
        <v>0</v>
      </c>
      <c r="Z49" s="104">
        <f t="shared" si="4"/>
        <v>0</v>
      </c>
      <c r="AA49" s="104">
        <f t="shared" si="4"/>
        <v>0</v>
      </c>
      <c r="AB49" s="104">
        <f t="shared" si="4"/>
        <v>0</v>
      </c>
      <c r="AC49" s="104">
        <f t="shared" si="4"/>
        <v>0</v>
      </c>
      <c r="AD49" s="104">
        <f t="shared" si="4"/>
        <v>0</v>
      </c>
      <c r="AE49" s="104">
        <f t="shared" si="4"/>
        <v>0</v>
      </c>
      <c r="AF49" s="104">
        <f>SUM(B49:AE49)/30</f>
        <v>32.98090033333334</v>
      </c>
      <c r="AG49" s="24"/>
    </row>
    <row r="50" spans="1:33" ht="23.25">
      <c r="A50" s="193" t="s">
        <v>17</v>
      </c>
      <c r="B50" s="104">
        <f aca="true" t="shared" si="5" ref="B50:AE50">-SUM(B17+B18+B32+B33+B41+B42)</f>
        <v>0</v>
      </c>
      <c r="C50" s="104">
        <f t="shared" si="5"/>
        <v>0</v>
      </c>
      <c r="D50" s="104">
        <f t="shared" si="5"/>
        <v>0</v>
      </c>
      <c r="E50" s="104">
        <f t="shared" si="5"/>
        <v>0</v>
      </c>
      <c r="F50" s="104">
        <f t="shared" si="5"/>
        <v>0</v>
      </c>
      <c r="G50" s="104">
        <f t="shared" si="5"/>
        <v>0</v>
      </c>
      <c r="H50" s="104">
        <f t="shared" si="5"/>
        <v>0</v>
      </c>
      <c r="I50" s="104">
        <f t="shared" si="5"/>
        <v>0</v>
      </c>
      <c r="J50" s="104">
        <f t="shared" si="5"/>
        <v>0</v>
      </c>
      <c r="K50" s="104">
        <f t="shared" si="5"/>
        <v>0</v>
      </c>
      <c r="L50" s="104">
        <f t="shared" si="5"/>
        <v>0</v>
      </c>
      <c r="M50" s="104">
        <f t="shared" si="5"/>
        <v>0</v>
      </c>
      <c r="N50" s="104">
        <f t="shared" si="5"/>
        <v>0</v>
      </c>
      <c r="O50" s="104">
        <f t="shared" si="5"/>
        <v>0</v>
      </c>
      <c r="P50" s="104">
        <f t="shared" si="5"/>
        <v>0</v>
      </c>
      <c r="Q50" s="104">
        <f t="shared" si="5"/>
        <v>0</v>
      </c>
      <c r="R50" s="104">
        <f t="shared" si="5"/>
        <v>0</v>
      </c>
      <c r="S50" s="104">
        <f t="shared" si="5"/>
        <v>0</v>
      </c>
      <c r="T50" s="104">
        <f t="shared" si="5"/>
        <v>0</v>
      </c>
      <c r="U50" s="104">
        <f t="shared" si="5"/>
        <v>0</v>
      </c>
      <c r="V50" s="104">
        <f t="shared" si="5"/>
        <v>0</v>
      </c>
      <c r="W50" s="104">
        <f t="shared" si="5"/>
        <v>0</v>
      </c>
      <c r="X50" s="104">
        <f t="shared" si="5"/>
        <v>0</v>
      </c>
      <c r="Y50" s="104">
        <f t="shared" si="5"/>
        <v>0</v>
      </c>
      <c r="Z50" s="104">
        <f t="shared" si="5"/>
        <v>0</v>
      </c>
      <c r="AA50" s="104">
        <f t="shared" si="5"/>
        <v>0</v>
      </c>
      <c r="AB50" s="104">
        <f t="shared" si="5"/>
        <v>0</v>
      </c>
      <c r="AC50" s="104">
        <f t="shared" si="5"/>
        <v>0</v>
      </c>
      <c r="AD50" s="104">
        <f t="shared" si="5"/>
        <v>0</v>
      </c>
      <c r="AE50" s="104">
        <f t="shared" si="5"/>
        <v>0</v>
      </c>
      <c r="AF50" s="104">
        <f>SUM(B50:AE50)/30</f>
        <v>0</v>
      </c>
      <c r="AG50" s="24"/>
    </row>
    <row r="51" spans="1:33" ht="23.25">
      <c r="A51" s="193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 t="s">
        <v>30</v>
      </c>
      <c r="AG51" s="24"/>
    </row>
    <row r="52" spans="1:33" ht="23.25">
      <c r="A52" s="207" t="s">
        <v>22</v>
      </c>
      <c r="B52" s="68">
        <f>SUM(B49:B50)</f>
        <v>63.9898</v>
      </c>
      <c r="C52" s="68">
        <f aca="true" t="shared" si="6" ref="C52:AE52">SUM(C49:C50)</f>
        <v>68.6546</v>
      </c>
      <c r="D52" s="68">
        <f t="shared" si="6"/>
        <v>66.8597</v>
      </c>
      <c r="E52" s="68">
        <f t="shared" si="6"/>
        <v>62.131299999999996</v>
      </c>
      <c r="F52" s="68">
        <f t="shared" si="6"/>
        <v>59.2244</v>
      </c>
      <c r="G52" s="68">
        <f t="shared" si="6"/>
        <v>59.3839</v>
      </c>
      <c r="H52" s="68">
        <f t="shared" si="6"/>
        <v>66.8645</v>
      </c>
      <c r="I52" s="68">
        <f t="shared" si="6"/>
        <v>65.72034</v>
      </c>
      <c r="J52" s="68">
        <f t="shared" si="6"/>
        <v>66.3378</v>
      </c>
      <c r="K52" s="68">
        <f t="shared" si="6"/>
        <v>65.02733</v>
      </c>
      <c r="L52" s="68">
        <f t="shared" si="6"/>
        <v>65.04307999999999</v>
      </c>
      <c r="M52" s="68">
        <f t="shared" si="6"/>
        <v>63.94238</v>
      </c>
      <c r="N52" s="68">
        <f t="shared" si="6"/>
        <v>63.80514</v>
      </c>
      <c r="O52" s="68">
        <f t="shared" si="6"/>
        <v>23.13812</v>
      </c>
      <c r="P52" s="68">
        <f t="shared" si="6"/>
        <v>22.303110000000004</v>
      </c>
      <c r="Q52" s="68">
        <f t="shared" si="6"/>
        <v>23.52188</v>
      </c>
      <c r="R52" s="68">
        <f t="shared" si="6"/>
        <v>21.123730000000002</v>
      </c>
      <c r="S52" s="68">
        <f t="shared" si="6"/>
        <v>21.92533</v>
      </c>
      <c r="T52" s="68">
        <f t="shared" si="6"/>
        <v>21.639239999999997</v>
      </c>
      <c r="U52" s="68">
        <f t="shared" si="6"/>
        <v>18.79133</v>
      </c>
      <c r="V52" s="68">
        <f t="shared" si="6"/>
        <v>0</v>
      </c>
      <c r="W52" s="68">
        <f t="shared" si="6"/>
        <v>0</v>
      </c>
      <c r="X52" s="68">
        <f t="shared" si="6"/>
        <v>0</v>
      </c>
      <c r="Y52" s="68">
        <f t="shared" si="6"/>
        <v>0</v>
      </c>
      <c r="Z52" s="68">
        <f t="shared" si="6"/>
        <v>0</v>
      </c>
      <c r="AA52" s="68">
        <f t="shared" si="6"/>
        <v>0</v>
      </c>
      <c r="AB52" s="68">
        <f t="shared" si="6"/>
        <v>0</v>
      </c>
      <c r="AC52" s="68">
        <f t="shared" si="6"/>
        <v>0</v>
      </c>
      <c r="AD52" s="68">
        <f t="shared" si="6"/>
        <v>0</v>
      </c>
      <c r="AE52" s="68">
        <f t="shared" si="6"/>
        <v>0</v>
      </c>
      <c r="AF52" s="68">
        <f>SUM(B52:AE52)/30</f>
        <v>32.98090033333334</v>
      </c>
      <c r="AG52" s="24"/>
    </row>
    <row r="53" spans="1:33" ht="20.25">
      <c r="A53" s="10"/>
      <c r="B53" s="13"/>
      <c r="C53" s="23"/>
      <c r="D53" s="23"/>
      <c r="E53" s="23"/>
      <c r="F53" s="23"/>
      <c r="G53" s="23"/>
      <c r="H53" s="23"/>
      <c r="I53" s="13"/>
      <c r="J53" s="13"/>
      <c r="K53" s="13"/>
      <c r="L53" s="13"/>
      <c r="M53" s="13"/>
      <c r="N53" s="13"/>
      <c r="O53" s="13"/>
      <c r="P53" s="13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ht="20.25">
      <c r="A54" s="1" t="s">
        <v>20</v>
      </c>
      <c r="B54" s="15"/>
      <c r="C54" s="15"/>
      <c r="D54" s="15"/>
      <c r="E54" s="15"/>
      <c r="F54" s="15"/>
      <c r="G54" s="15"/>
      <c r="H54" s="15"/>
      <c r="I54" s="22"/>
      <c r="J54" s="22"/>
      <c r="K54" s="22"/>
      <c r="L54" s="22"/>
      <c r="M54" s="22"/>
      <c r="N54" s="22"/>
      <c r="O54" s="22"/>
      <c r="P54" s="22"/>
      <c r="Q54" s="23"/>
      <c r="R54" s="23"/>
      <c r="S54" s="15"/>
      <c r="T54" s="15"/>
      <c r="U54" s="15"/>
      <c r="V54" s="15"/>
      <c r="W54" s="15"/>
      <c r="X54" s="15"/>
      <c r="Y54" s="15"/>
      <c r="Z54" s="22"/>
      <c r="AA54" s="22"/>
      <c r="AB54" s="22"/>
      <c r="AC54" s="22"/>
      <c r="AD54" s="22"/>
      <c r="AE54" s="22"/>
      <c r="AF54" s="22"/>
      <c r="AG54" s="24"/>
    </row>
    <row r="55" spans="2:33" ht="20.2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ht="20.25">
      <c r="A56" s="9"/>
      <c r="B56" s="9"/>
      <c r="C56" s="9"/>
      <c r="D56" s="9"/>
      <c r="E56" s="9"/>
      <c r="F56" s="9"/>
      <c r="G56" s="9"/>
      <c r="H56" s="9"/>
      <c r="I56" s="14"/>
      <c r="J56" s="14"/>
      <c r="K56" s="14"/>
      <c r="L56" s="14"/>
      <c r="M56" s="14"/>
      <c r="N56" s="14"/>
      <c r="O56" s="14"/>
      <c r="P56" s="14"/>
      <c r="Q56" s="8"/>
      <c r="R56" s="8"/>
      <c r="S56" s="9"/>
      <c r="T56" s="9"/>
      <c r="U56" s="9"/>
      <c r="V56" s="9"/>
      <c r="W56" s="9"/>
      <c r="X56" s="9"/>
      <c r="Y56" s="9"/>
      <c r="Z56" s="14"/>
      <c r="AA56" s="14"/>
      <c r="AB56" s="14"/>
      <c r="AC56" s="14"/>
      <c r="AD56" s="14"/>
      <c r="AE56" s="14"/>
      <c r="AF56" s="14"/>
      <c r="AG56" s="10"/>
    </row>
    <row r="57" spans="1:16" ht="20.25">
      <c r="A57" s="9"/>
      <c r="B57" s="9"/>
      <c r="C57" s="9"/>
      <c r="D57" s="9"/>
      <c r="E57" s="9"/>
      <c r="F57" s="9"/>
      <c r="G57" s="9"/>
      <c r="H57" s="9"/>
      <c r="I57" s="14"/>
      <c r="J57" s="14"/>
      <c r="K57" s="14"/>
      <c r="L57" s="14"/>
      <c r="M57" s="14"/>
      <c r="N57" s="14"/>
      <c r="O57" s="14"/>
      <c r="P57" s="14"/>
    </row>
    <row r="66" ht="20.25">
      <c r="AG66" s="10"/>
    </row>
    <row r="67" ht="20.25">
      <c r="AG67" s="10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Nicole Minni</cp:lastModifiedBy>
  <cp:lastPrinted>2009-06-23T13:36:25Z</cp:lastPrinted>
  <dcterms:created xsi:type="dcterms:W3CDTF">1999-06-29T22:26:58Z</dcterms:created>
  <dcterms:modified xsi:type="dcterms:W3CDTF">2010-09-27T12:14:01Z</dcterms:modified>
  <cp:category/>
  <cp:version/>
  <cp:contentType/>
  <cp:contentStatus/>
</cp:coreProperties>
</file>